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4" documentId="11_0F5F63B6722FEF2EC7F6E1A8B3E36594CDE44A8C" xr6:coauthVersionLast="47" xr6:coauthVersionMax="47" xr10:uidLastSave="{69ADDD59-6FDB-48B1-8F25-127FEC4FA481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18 - PB1575" sheetId="2" r:id="rId2"/>
    <sheet name="722 - PB720" sheetId="3" state="hidden" r:id="rId3"/>
    <sheet name="722 - PB1186" sheetId="4" state="hidden" r:id="rId4"/>
    <sheet name="Hoja1" sheetId="6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'B18 - PB1575'!$A$1:$K$9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40" i="2"/>
  <c r="I40" i="2"/>
  <c r="J39" i="2"/>
  <c r="I39" i="2"/>
  <c r="N15" i="2" s="1"/>
  <c r="J38" i="2"/>
  <c r="I38" i="2"/>
  <c r="J37" i="2"/>
  <c r="I37" i="2"/>
  <c r="J36" i="2"/>
  <c r="O14" i="2" s="1"/>
  <c r="I36" i="2"/>
  <c r="J35" i="2"/>
  <c r="I35" i="2"/>
  <c r="J34" i="2"/>
  <c r="O13" i="2" s="1"/>
  <c r="I34" i="2"/>
  <c r="N13" i="2" s="1"/>
  <c r="J33" i="2"/>
  <c r="O12" i="2" s="1"/>
  <c r="I33" i="2"/>
  <c r="N12" i="2" s="1"/>
  <c r="J32" i="2"/>
  <c r="I32" i="2"/>
  <c r="J31" i="2"/>
  <c r="I31" i="2"/>
  <c r="J30" i="2"/>
  <c r="I30" i="2"/>
  <c r="J29" i="2"/>
  <c r="I29" i="2"/>
  <c r="J28" i="2"/>
  <c r="O11" i="2" s="1"/>
  <c r="I28" i="2"/>
  <c r="N11" i="2" s="1"/>
  <c r="J27" i="2"/>
  <c r="O10" i="2" s="1"/>
  <c r="I27" i="2"/>
  <c r="N10" i="2" s="1"/>
  <c r="J26" i="2"/>
  <c r="I26" i="2"/>
  <c r="J25" i="2"/>
  <c r="I25" i="2"/>
  <c r="J24" i="2"/>
  <c r="I24" i="2"/>
  <c r="J23" i="2"/>
  <c r="I23" i="2"/>
  <c r="J22" i="2"/>
  <c r="I22" i="2"/>
  <c r="J21" i="2"/>
  <c r="O9" i="2" s="1"/>
  <c r="I21" i="2"/>
  <c r="N9" i="2" s="1"/>
  <c r="J20" i="2"/>
  <c r="I20" i="2"/>
  <c r="J19" i="2"/>
  <c r="O8" i="2" s="1"/>
  <c r="I19" i="2"/>
  <c r="J18" i="2"/>
  <c r="I18" i="2"/>
  <c r="N8" i="2" s="1"/>
  <c r="J17" i="2"/>
  <c r="I17" i="2"/>
  <c r="J16" i="2"/>
  <c r="O7" i="2" s="1"/>
  <c r="I16" i="2"/>
  <c r="O15" i="2"/>
  <c r="I15" i="2"/>
  <c r="K15" i="2" s="1"/>
  <c r="J14" i="2"/>
  <c r="I14" i="2"/>
  <c r="J13" i="2"/>
  <c r="I13" i="2"/>
  <c r="J12" i="2"/>
  <c r="O5" i="2" s="1"/>
  <c r="I12" i="2"/>
  <c r="N5" i="2" s="1"/>
  <c r="J11" i="2"/>
  <c r="I11" i="2"/>
  <c r="J10" i="2"/>
  <c r="I10" i="2"/>
  <c r="J9" i="2"/>
  <c r="I9" i="2"/>
  <c r="J8" i="2"/>
  <c r="I8" i="2"/>
  <c r="J7" i="2"/>
  <c r="I7" i="2"/>
  <c r="O6" i="2"/>
  <c r="N6" i="2"/>
  <c r="J6" i="2"/>
  <c r="I6" i="2"/>
  <c r="J5" i="2"/>
  <c r="I5" i="2"/>
  <c r="J4" i="2"/>
  <c r="I4" i="2"/>
  <c r="N3" i="2" s="1"/>
  <c r="J3" i="2"/>
  <c r="I3" i="2"/>
  <c r="J2" i="2"/>
  <c r="I2" i="2"/>
  <c r="N2" i="2" s="1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N4" i="2" l="1"/>
  <c r="N7" i="2"/>
  <c r="O3" i="2"/>
  <c r="N14" i="2"/>
  <c r="U14" i="2" s="1"/>
  <c r="O4" i="2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U2" i="2"/>
  <c r="O2" i="2"/>
  <c r="K2" i="2"/>
  <c r="K3" i="2"/>
  <c r="U3" i="2"/>
  <c r="R3" i="2"/>
  <c r="K4" i="2"/>
  <c r="U4" i="2"/>
  <c r="K5" i="2"/>
  <c r="U5" i="2"/>
  <c r="V5" i="2"/>
  <c r="R5" i="2"/>
  <c r="K6" i="2"/>
  <c r="U6" i="2"/>
  <c r="V6" i="2"/>
  <c r="R6" i="2"/>
  <c r="K7" i="2"/>
  <c r="U7" i="2"/>
  <c r="V7" i="2"/>
  <c r="R7" i="2"/>
  <c r="K8" i="2"/>
  <c r="U8" i="2"/>
  <c r="V8" i="2"/>
  <c r="R8" i="2"/>
  <c r="K9" i="2"/>
  <c r="U9" i="2"/>
  <c r="V9" i="2"/>
  <c r="R9" i="2"/>
  <c r="K10" i="2"/>
  <c r="U10" i="2"/>
  <c r="V10" i="2"/>
  <c r="R10" i="2"/>
  <c r="K11" i="2"/>
  <c r="U11" i="2"/>
  <c r="V11" i="2"/>
  <c r="R11" i="2"/>
  <c r="K12" i="2"/>
  <c r="U12" i="2"/>
  <c r="V12" i="2"/>
  <c r="R12" i="2"/>
  <c r="K13" i="2"/>
  <c r="U13" i="2"/>
  <c r="V13" i="2"/>
  <c r="Y13" i="2" s="1"/>
  <c r="R13" i="2"/>
  <c r="K14" i="2"/>
  <c r="V14" i="2"/>
  <c r="R14" i="2"/>
  <c r="U15" i="2"/>
  <c r="V15" i="2"/>
  <c r="R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Y11" i="2" l="1"/>
  <c r="Y9" i="2"/>
  <c r="Y7" i="2"/>
  <c r="Y5" i="2"/>
  <c r="V3" i="2"/>
  <c r="Y3" i="2" s="1"/>
  <c r="Y15" i="2"/>
  <c r="R4" i="2"/>
  <c r="Y14" i="2"/>
  <c r="Y12" i="2"/>
  <c r="Y10" i="2"/>
  <c r="Y8" i="2"/>
  <c r="V4" i="2"/>
  <c r="Y4" i="2" s="1"/>
  <c r="Y6" i="2"/>
  <c r="O23" i="4"/>
  <c r="X2" i="4"/>
  <c r="AA2" i="4" s="1"/>
  <c r="S2" i="4"/>
  <c r="P23" i="4" s="1"/>
  <c r="O23" i="3"/>
  <c r="X2" i="3"/>
  <c r="AA2" i="3" s="1"/>
  <c r="S2" i="3"/>
  <c r="P23" i="3" s="1"/>
  <c r="V2" i="2"/>
  <c r="Y2" i="2" s="1"/>
  <c r="R2" i="2"/>
  <c r="P23" i="1"/>
  <c r="Y2" i="1"/>
  <c r="AB2" i="1" s="1"/>
  <c r="T2" i="1"/>
  <c r="Q23" i="1" s="1"/>
</calcChain>
</file>

<file path=xl/sharedStrings.xml><?xml version="1.0" encoding="utf-8"?>
<sst xmlns="http://schemas.openxmlformats.org/spreadsheetml/2006/main" count="389" uniqueCount="102">
  <si>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</si>
  <si>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</si>
  <si>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</si>
  <si>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</si>
  <si>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</si>
  <si>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</si>
  <si>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</si>
  <si>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</si>
  <si>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</si>
  <si>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</si>
  <si>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</si>
  <si>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</si>
  <si>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</si>
  <si>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</si>
  <si>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</si>
  <si>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</si>
  <si>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</si>
  <si>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</si>
  <si>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</si>
  <si>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</si>
  <si>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</si>
  <si>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</si>
  <si>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</si>
  <si>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</si>
  <si>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</si>
  <si>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</si>
  <si>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</si>
  <si>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</si>
  <si>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</si>
  <si>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</si>
  <si>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</si>
  <si>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</si>
  <si>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</si>
  <si>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</si>
  <si>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</si>
  <si>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</si>
  <si>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</si>
  <si>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PB1575</t>
  </si>
  <si>
    <t>B18</t>
  </si>
  <si>
    <t>STHL95</t>
  </si>
  <si>
    <t>11:30 a 11:59</t>
  </si>
  <si>
    <t>STHR60</t>
  </si>
  <si>
    <t>1A</t>
  </si>
  <si>
    <t>12:00 a 12:29</t>
  </si>
  <si>
    <t>LDJW42</t>
  </si>
  <si>
    <t>12:30 a 12:59</t>
  </si>
  <si>
    <t>STHJ89</t>
  </si>
  <si>
    <t>13:00 a 13:29</t>
  </si>
  <si>
    <t>STHC54</t>
  </si>
  <si>
    <t>13:30 a 13:59</t>
  </si>
  <si>
    <t>TXZH30</t>
  </si>
  <si>
    <t>14:00 a 14:29</t>
  </si>
  <si>
    <t>LDJP71</t>
  </si>
  <si>
    <t>14:30 a 14:59</t>
  </si>
  <si>
    <t>STHJ99</t>
  </si>
  <si>
    <t>15:00 a 15:29</t>
  </si>
  <si>
    <t>STHJ68</t>
  </si>
  <si>
    <t>15:30 a 15:59</t>
  </si>
  <si>
    <t>FLXP76</t>
  </si>
  <si>
    <t>16:00 a 16:29</t>
  </si>
  <si>
    <t>STHP52</t>
  </si>
  <si>
    <t>16:30 a 16:59</t>
  </si>
  <si>
    <t>TXZH26</t>
  </si>
  <si>
    <t>17:00 a 17:29</t>
  </si>
  <si>
    <t>17:30 a 17:59</t>
  </si>
  <si>
    <t>18:00 a 18:29</t>
  </si>
  <si>
    <t>STHL42</t>
  </si>
  <si>
    <t>STHR23</t>
  </si>
  <si>
    <t>TXZH28</t>
  </si>
  <si>
    <t>STHK36</t>
  </si>
  <si>
    <t>LDJV45</t>
  </si>
  <si>
    <t>STHB29</t>
  </si>
  <si>
    <t>PB720</t>
  </si>
  <si>
    <t>STHK13</t>
  </si>
  <si>
    <t>STHB62</t>
  </si>
  <si>
    <t>STGZ85</t>
  </si>
  <si>
    <t>STHF78</t>
  </si>
  <si>
    <t>LDJW40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</si>
  <si>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</si>
  <si>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</si>
  <si>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</si>
  <si>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</si>
  <si>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</si>
  <si>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</si>
  <si>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</si>
  <si>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</si>
  <si>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</si>
  <si>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4C</t>
  </si>
  <si>
    <t>5B</t>
  </si>
  <si>
    <t>11:30 a 12:29</t>
  </si>
  <si>
    <t>12:00 a 12:59</t>
  </si>
  <si>
    <t>12:30 a 13:29</t>
  </si>
  <si>
    <t>13:00 a 14:00</t>
  </si>
  <si>
    <t>13:30 a 14:30</t>
  </si>
  <si>
    <t>14:00 a 14:59</t>
  </si>
  <si>
    <t>14:30 a 15:30</t>
  </si>
  <si>
    <t>15:00 a 15:59</t>
  </si>
  <si>
    <t>15:30 a 16:30</t>
  </si>
  <si>
    <t>16:00 a 16:59</t>
  </si>
  <si>
    <t>17:00 a 17:59</t>
  </si>
  <si>
    <t>17:30 a 18:29</t>
  </si>
  <si>
    <t>18:00 a 18:59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</si>
</sst>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9" tint="0.59987182226020086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5" fillId="0" borderId="1" xfId="1" applyBorder="1" applyAlignment="1" applyProtection="1">
      <alignment horizontal="center" vertical="center"/>
    </xf>
    <xf numFmtId="165" fontId="5" fillId="0" borderId="1" xfId="1" applyNumberFormat="1" applyBorder="1" applyAlignment="1" applyProtection="1">
      <alignment horizontal="center" vertical="center"/>
    </xf>
    <xf numFmtId="165" fontId="5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B8-4BC1-A195-6A67A441930B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B8-4BC1-A195-6A67A441930B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B8-4BC1-A195-6A67A441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73552525"/>
        <c:axId val="17268591"/>
      </c:lineChart>
      <c:catAx>
        <c:axId val="735525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7268591"/>
        <c:crosses val="autoZero"/>
        <c:auto val="1"/>
        <c:lblAlgn val="ctr"/>
        <c:lblOffset val="100"/>
        <c:noMultiLvlLbl val="0"/>
      </c:catAx>
      <c:valAx>
        <c:axId val="1726859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355252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48-46D5-9D88-C4771B1AB2D0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48-46D5-9D88-C4771B1AB2D0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48-46D5-9D88-C4771B1AB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44963864"/>
        <c:axId val="35400554"/>
      </c:lineChart>
      <c:catAx>
        <c:axId val="44963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5400554"/>
        <c:crosses val="autoZero"/>
        <c:auto val="1"/>
        <c:lblAlgn val="ctr"/>
        <c:lblOffset val="100"/>
        <c:noMultiLvlLbl val="0"/>
      </c:catAx>
      <c:valAx>
        <c:axId val="3540055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496386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E9-466E-8C07-D68D7DDC493A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E9-466E-8C07-D68D7DDC4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3281412"/>
        <c:axId val="39124758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E9-466E-8C07-D68D7DDC4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072471"/>
        <c:axId val="81421067"/>
      </c:lineChart>
      <c:catAx>
        <c:axId val="632814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9124758"/>
        <c:crosses val="autoZero"/>
        <c:auto val="1"/>
        <c:lblAlgn val="ctr"/>
        <c:lblOffset val="100"/>
        <c:noMultiLvlLbl val="0"/>
      </c:catAx>
      <c:valAx>
        <c:axId val="3912475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3281412"/>
        <c:crosses val="autoZero"/>
        <c:crossBetween val="between"/>
      </c:valAx>
      <c:catAx>
        <c:axId val="3072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421067"/>
        <c:crosses val="autoZero"/>
        <c:auto val="1"/>
        <c:lblAlgn val="ctr"/>
        <c:lblOffset val="100"/>
        <c:noMultiLvlLbl val="0"/>
      </c:catAx>
      <c:valAx>
        <c:axId val="81421067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072471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9C-4954-8E89-B52A10D6F2B0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9C-4954-8E89-B52A10D6F2B0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9C-4954-8E89-B52A10D6F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6832689"/>
        <c:axId val="52795841"/>
      </c:lineChart>
      <c:catAx>
        <c:axId val="6683268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2795841"/>
        <c:crosses val="autoZero"/>
        <c:auto val="1"/>
        <c:lblAlgn val="ctr"/>
        <c:lblOffset val="100"/>
        <c:noMultiLvlLbl val="0"/>
      </c:catAx>
      <c:valAx>
        <c:axId val="5279584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6832689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EB-43E4-A38E-F1CCCF7E7D85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EB-43E4-A38E-F1CCCF7E7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4362037"/>
        <c:axId val="39005167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EB-43E4-A38E-F1CCCF7E7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0250652"/>
        <c:axId val="34064356"/>
      </c:lineChart>
      <c:catAx>
        <c:axId val="4436203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9005167"/>
        <c:crosses val="autoZero"/>
        <c:auto val="1"/>
        <c:lblAlgn val="ctr"/>
        <c:lblOffset val="100"/>
        <c:noMultiLvlLbl val="0"/>
      </c:catAx>
      <c:valAx>
        <c:axId val="390051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4362037"/>
        <c:crosses val="autoZero"/>
        <c:crossBetween val="between"/>
      </c:valAx>
      <c:catAx>
        <c:axId val="602506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064356"/>
        <c:crosses val="autoZero"/>
        <c:auto val="1"/>
        <c:lblAlgn val="ctr"/>
        <c:lblOffset val="100"/>
        <c:noMultiLvlLbl val="0"/>
      </c:catAx>
      <c:valAx>
        <c:axId val="3406435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60250652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B18 Paradero  PB1575</a:t>
            </a:r>
          </a:p>
        </c:rich>
      </c:tx>
      <c:layout>
        <c:manualLayout>
          <c:xMode val="edge"/>
          <c:yMode val="edge"/>
          <c:x val="0.28483003044975802"/>
          <c:y val="3.43860504816485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'B18 - PB1575'!$N$1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'B18 - PB1575'!$M$2:$M$15</c:f>
              <c:strCache>
                <c:ptCount val="14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  <c:pt idx="12">
                  <c:v>17:30 a 17:59</c:v>
                </c:pt>
                <c:pt idx="13">
                  <c:v>18:00 a 18:29</c:v>
                </c:pt>
              </c:strCache>
            </c:strRef>
          </c:cat>
          <c:val>
            <c:numRef>
              <c:f>'B18 - PB1575'!$N$2:$N$15</c:f>
              <c:numCache>
                <c:formatCode>General</c:formatCode>
                <c:ptCount val="14"/>
                <c:pt idx="0">
                  <c:v>180</c:v>
                </c:pt>
                <c:pt idx="1">
                  <c:v>270</c:v>
                </c:pt>
                <c:pt idx="2">
                  <c:v>450</c:v>
                </c:pt>
                <c:pt idx="3">
                  <c:v>180</c:v>
                </c:pt>
                <c:pt idx="4">
                  <c:v>90</c:v>
                </c:pt>
                <c:pt idx="5">
                  <c:v>180</c:v>
                </c:pt>
                <c:pt idx="6">
                  <c:v>270</c:v>
                </c:pt>
                <c:pt idx="7">
                  <c:v>450</c:v>
                </c:pt>
                <c:pt idx="8">
                  <c:v>270</c:v>
                </c:pt>
                <c:pt idx="9">
                  <c:v>360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  <c:pt idx="1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67-42C8-9D40-44DE70BF3114}"/>
            </c:ext>
          </c:extLst>
        </c:ser>
        <c:ser>
          <c:idx val="1"/>
          <c:order val="1"/>
          <c:tx>
            <c:strRef>
              <c:f>'B18 - PB1575'!$O$1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'B18 - PB1575'!$M$2:$M$15</c:f>
              <c:strCache>
                <c:ptCount val="14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  <c:pt idx="12">
                  <c:v>17:30 a 17:59</c:v>
                </c:pt>
                <c:pt idx="13">
                  <c:v>18:00 a 18:29</c:v>
                </c:pt>
              </c:strCache>
            </c:strRef>
          </c:cat>
          <c:val>
            <c:numRef>
              <c:f>'B18 - PB1575'!$O$2:$O$15</c:f>
              <c:numCache>
                <c:formatCode>General</c:formatCode>
                <c:ptCount val="14"/>
                <c:pt idx="0">
                  <c:v>28.8</c:v>
                </c:pt>
                <c:pt idx="1">
                  <c:v>18</c:v>
                </c:pt>
                <c:pt idx="2">
                  <c:v>36</c:v>
                </c:pt>
                <c:pt idx="3">
                  <c:v>28.8</c:v>
                </c:pt>
                <c:pt idx="4">
                  <c:v>19.8</c:v>
                </c:pt>
                <c:pt idx="5">
                  <c:v>47</c:v>
                </c:pt>
                <c:pt idx="6">
                  <c:v>37.799999999999997</c:v>
                </c:pt>
                <c:pt idx="7">
                  <c:v>37.799999999999997</c:v>
                </c:pt>
                <c:pt idx="8">
                  <c:v>39.6</c:v>
                </c:pt>
                <c:pt idx="9">
                  <c:v>37.799999999999997</c:v>
                </c:pt>
                <c:pt idx="10">
                  <c:v>28.8</c:v>
                </c:pt>
                <c:pt idx="11">
                  <c:v>46.8</c:v>
                </c:pt>
                <c:pt idx="12">
                  <c:v>28.8</c:v>
                </c:pt>
                <c:pt idx="13">
                  <c:v>48.6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67-42C8-9D40-44DE70BF3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5838339"/>
        <c:axId val="28608185"/>
      </c:lineChart>
      <c:lineChart>
        <c:grouping val="standard"/>
        <c:varyColors val="0"/>
        <c:ser>
          <c:idx val="2"/>
          <c:order val="2"/>
          <c:tx>
            <c:strRef>
              <c:f>'B18 - PB1575'!$R$1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'B18 - PB1575'!$M$2:$M$15</c:f>
              <c:strCache>
                <c:ptCount val="14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  <c:pt idx="10">
                  <c:v>16:30 a 16:59</c:v>
                </c:pt>
                <c:pt idx="11">
                  <c:v>17:00 a 17:29</c:v>
                </c:pt>
                <c:pt idx="12">
                  <c:v>17:30 a 17:59</c:v>
                </c:pt>
                <c:pt idx="13">
                  <c:v>18:00 a 18:29</c:v>
                </c:pt>
              </c:strCache>
            </c:strRef>
          </c:cat>
          <c:val>
            <c:numRef>
              <c:f>'B18 - PB1575'!$R$2:$R$15</c:f>
              <c:numCache>
                <c:formatCode>0.0%</c:formatCode>
                <c:ptCount val="14"/>
                <c:pt idx="0">
                  <c:v>0.16</c:v>
                </c:pt>
                <c:pt idx="1">
                  <c:v>6.6666666666666666E-2</c:v>
                </c:pt>
                <c:pt idx="2">
                  <c:v>0.08</c:v>
                </c:pt>
                <c:pt idx="3">
                  <c:v>0.16</c:v>
                </c:pt>
                <c:pt idx="4">
                  <c:v>0.22</c:v>
                </c:pt>
                <c:pt idx="5">
                  <c:v>0.26111111111111113</c:v>
                </c:pt>
                <c:pt idx="6">
                  <c:v>0.13999999999999999</c:v>
                </c:pt>
                <c:pt idx="7">
                  <c:v>8.3999999999999991E-2</c:v>
                </c:pt>
                <c:pt idx="8">
                  <c:v>0.14666666666666667</c:v>
                </c:pt>
                <c:pt idx="9">
                  <c:v>0.105</c:v>
                </c:pt>
                <c:pt idx="10">
                  <c:v>0.16</c:v>
                </c:pt>
                <c:pt idx="11">
                  <c:v>0.26</c:v>
                </c:pt>
                <c:pt idx="12">
                  <c:v>0.16</c:v>
                </c:pt>
                <c:pt idx="1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3-4B8D-9CC7-07E68F77C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584639"/>
        <c:axId val="1705585599"/>
      </c:lineChart>
      <c:catAx>
        <c:axId val="7583833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8608185"/>
        <c:crosses val="autoZero"/>
        <c:auto val="1"/>
        <c:lblAlgn val="ctr"/>
        <c:lblOffset val="100"/>
        <c:noMultiLvlLbl val="0"/>
      </c:catAx>
      <c:valAx>
        <c:axId val="2860818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5838339"/>
        <c:crosses val="autoZero"/>
        <c:crossBetween val="between"/>
      </c:valAx>
      <c:valAx>
        <c:axId val="170558559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705584639"/>
        <c:crosses val="max"/>
        <c:crossBetween val="between"/>
      </c:valAx>
      <c:catAx>
        <c:axId val="17055846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05585599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B18 Paradero  PB1575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'B18 - PB1575'!$U$1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'B18 - PB1575'!$T$2:$T$15</c:f>
              <c:strCache>
                <c:ptCount val="14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16:59</c:v>
                </c:pt>
                <c:pt idx="11">
                  <c:v>17:00 a 17:59</c:v>
                </c:pt>
                <c:pt idx="12">
                  <c:v>17:30 a 18:29</c:v>
                </c:pt>
                <c:pt idx="13">
                  <c:v>18:00 a 18:59</c:v>
                </c:pt>
              </c:strCache>
            </c:strRef>
          </c:cat>
          <c:val>
            <c:numRef>
              <c:f>'B18 - PB1575'!$U$2:$U$15</c:f>
              <c:numCache>
                <c:formatCode>General</c:formatCode>
                <c:ptCount val="14"/>
                <c:pt idx="0">
                  <c:v>450</c:v>
                </c:pt>
                <c:pt idx="1">
                  <c:v>720</c:v>
                </c:pt>
                <c:pt idx="2">
                  <c:v>630</c:v>
                </c:pt>
                <c:pt idx="3">
                  <c:v>270</c:v>
                </c:pt>
                <c:pt idx="4">
                  <c:v>270</c:v>
                </c:pt>
                <c:pt idx="5">
                  <c:v>450</c:v>
                </c:pt>
                <c:pt idx="6">
                  <c:v>720</c:v>
                </c:pt>
                <c:pt idx="7">
                  <c:v>720</c:v>
                </c:pt>
                <c:pt idx="8">
                  <c:v>630</c:v>
                </c:pt>
                <c:pt idx="9">
                  <c:v>540</c:v>
                </c:pt>
                <c:pt idx="10">
                  <c:v>360</c:v>
                </c:pt>
                <c:pt idx="11">
                  <c:v>360</c:v>
                </c:pt>
                <c:pt idx="12">
                  <c:v>450</c:v>
                </c:pt>
                <c:pt idx="1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A8-472E-BEE8-EF1914D4C587}"/>
            </c:ext>
          </c:extLst>
        </c:ser>
        <c:ser>
          <c:idx val="1"/>
          <c:order val="1"/>
          <c:tx>
            <c:strRef>
              <c:f>'B18 - PB1575'!$V$1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'B18 - PB1575'!$T$2:$T$15</c:f>
              <c:strCache>
                <c:ptCount val="14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16:59</c:v>
                </c:pt>
                <c:pt idx="11">
                  <c:v>17:00 a 17:59</c:v>
                </c:pt>
                <c:pt idx="12">
                  <c:v>17:30 a 18:29</c:v>
                </c:pt>
                <c:pt idx="13">
                  <c:v>18:00 a 18:59</c:v>
                </c:pt>
              </c:strCache>
            </c:strRef>
          </c:cat>
          <c:val>
            <c:numRef>
              <c:f>'B18 - PB1575'!$V$2:$V$15</c:f>
              <c:numCache>
                <c:formatCode>General</c:formatCode>
                <c:ptCount val="14"/>
                <c:pt idx="0">
                  <c:v>46.8</c:v>
                </c:pt>
                <c:pt idx="1">
                  <c:v>54</c:v>
                </c:pt>
                <c:pt idx="2">
                  <c:v>64.8</c:v>
                </c:pt>
                <c:pt idx="3">
                  <c:v>48.6</c:v>
                </c:pt>
                <c:pt idx="4">
                  <c:v>66.8</c:v>
                </c:pt>
                <c:pt idx="5">
                  <c:v>84.8</c:v>
                </c:pt>
                <c:pt idx="6">
                  <c:v>75.599999999999994</c:v>
                </c:pt>
                <c:pt idx="7">
                  <c:v>77.400000000000006</c:v>
                </c:pt>
                <c:pt idx="8">
                  <c:v>77.400000000000006</c:v>
                </c:pt>
                <c:pt idx="9">
                  <c:v>66.599999999999994</c:v>
                </c:pt>
                <c:pt idx="10">
                  <c:v>75.599999999999994</c:v>
                </c:pt>
                <c:pt idx="11">
                  <c:v>75.599999999999994</c:v>
                </c:pt>
                <c:pt idx="12">
                  <c:v>77.400000000000006</c:v>
                </c:pt>
                <c:pt idx="13">
                  <c:v>48.6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A8-472E-BEE8-EF1914D4C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608752"/>
        <c:axId val="1139620272"/>
      </c:lineChart>
      <c:lineChart>
        <c:grouping val="standard"/>
        <c:varyColors val="0"/>
        <c:ser>
          <c:idx val="2"/>
          <c:order val="2"/>
          <c:tx>
            <c:strRef>
              <c:f>'B18 - PB1575'!$Y$1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'B18 - PB1575'!$T$2:$T$15</c:f>
              <c:strCache>
                <c:ptCount val="14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14:00</c:v>
                </c:pt>
                <c:pt idx="4">
                  <c:v>13:30 a 14:30</c:v>
                </c:pt>
                <c:pt idx="5">
                  <c:v>14:00 a 14:59</c:v>
                </c:pt>
                <c:pt idx="6">
                  <c:v>14:30 a 15:30</c:v>
                </c:pt>
                <c:pt idx="7">
                  <c:v>15:00 a 15:59</c:v>
                </c:pt>
                <c:pt idx="8">
                  <c:v>15:30 a 16:30</c:v>
                </c:pt>
                <c:pt idx="9">
                  <c:v>16:00 a 16:59</c:v>
                </c:pt>
                <c:pt idx="10">
                  <c:v>16:30 a 16:59</c:v>
                </c:pt>
                <c:pt idx="11">
                  <c:v>17:00 a 17:59</c:v>
                </c:pt>
                <c:pt idx="12">
                  <c:v>17:30 a 18:29</c:v>
                </c:pt>
                <c:pt idx="13">
                  <c:v>18:00 a 18:59</c:v>
                </c:pt>
              </c:strCache>
            </c:strRef>
          </c:cat>
          <c:val>
            <c:numRef>
              <c:f>'B18 - PB1575'!$Y$2:$Y$15</c:f>
              <c:numCache>
                <c:formatCode>0.0%</c:formatCode>
                <c:ptCount val="14"/>
                <c:pt idx="0">
                  <c:v>0.104</c:v>
                </c:pt>
                <c:pt idx="1">
                  <c:v>7.4999999999999997E-2</c:v>
                </c:pt>
                <c:pt idx="2">
                  <c:v>0.10285714285714286</c:v>
                </c:pt>
                <c:pt idx="3">
                  <c:v>0.18</c:v>
                </c:pt>
                <c:pt idx="4">
                  <c:v>0.24740740740740741</c:v>
                </c:pt>
                <c:pt idx="5">
                  <c:v>0.18844444444444444</c:v>
                </c:pt>
                <c:pt idx="6">
                  <c:v>0.105</c:v>
                </c:pt>
                <c:pt idx="7">
                  <c:v>0.10750000000000001</c:v>
                </c:pt>
                <c:pt idx="8">
                  <c:v>0.12285714285714287</c:v>
                </c:pt>
                <c:pt idx="9">
                  <c:v>0.12333333333333332</c:v>
                </c:pt>
                <c:pt idx="10">
                  <c:v>0.21</c:v>
                </c:pt>
                <c:pt idx="11">
                  <c:v>0.21</c:v>
                </c:pt>
                <c:pt idx="12">
                  <c:v>0.17200000000000001</c:v>
                </c:pt>
                <c:pt idx="1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A8-472E-BEE8-EF1914D4C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688432"/>
        <c:axId val="1139697072"/>
      </c:lineChart>
      <c:catAx>
        <c:axId val="113960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9620272"/>
        <c:crosses val="autoZero"/>
        <c:auto val="1"/>
        <c:lblAlgn val="ctr"/>
        <c:lblOffset val="100"/>
        <c:noMultiLvlLbl val="0"/>
      </c:catAx>
      <c:valAx>
        <c:axId val="113962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9608752"/>
        <c:crosses val="autoZero"/>
        <c:crossBetween val="between"/>
      </c:valAx>
      <c:valAx>
        <c:axId val="113969707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9688432"/>
        <c:crosses val="max"/>
        <c:crossBetween val="between"/>
      </c:valAx>
      <c:catAx>
        <c:axId val="1139688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9697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AE-42FA-A01E-EE33907279D2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AE-42FA-A01E-EE33907279D2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AE-42FA-A01E-EE3390727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2996493"/>
        <c:axId val="99302901"/>
      </c:lineChart>
      <c:catAx>
        <c:axId val="1299649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9302901"/>
        <c:crosses val="autoZero"/>
        <c:auto val="1"/>
        <c:lblAlgn val="ctr"/>
        <c:lblOffset val="100"/>
        <c:noMultiLvlLbl val="0"/>
      </c:catAx>
      <c:valAx>
        <c:axId val="9930290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2996493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87-49E3-AC4B-E41139667F15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87-49E3-AC4B-E41139667F15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87-49E3-AC4B-E41139667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2521075"/>
        <c:axId val="77471437"/>
      </c:lineChart>
      <c:catAx>
        <c:axId val="25210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7471437"/>
        <c:crosses val="autoZero"/>
        <c:auto val="1"/>
        <c:lblAlgn val="ctr"/>
        <c:lblOffset val="100"/>
        <c:noMultiLvlLbl val="0"/>
      </c:catAx>
      <c:valAx>
        <c:axId val="774714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52107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64-47E6-9EEF-821520E52ACB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64-47E6-9EEF-821520E52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566002"/>
        <c:axId val="24339888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64-47E6-9EEF-821520E52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4959135"/>
        <c:axId val="43707495"/>
      </c:lineChart>
      <c:catAx>
        <c:axId val="856600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339888"/>
        <c:crosses val="autoZero"/>
        <c:auto val="1"/>
        <c:lblAlgn val="ctr"/>
        <c:lblOffset val="100"/>
        <c:noMultiLvlLbl val="0"/>
      </c:catAx>
      <c:valAx>
        <c:axId val="243398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566002"/>
        <c:crosses val="autoZero"/>
        <c:crossBetween val="between"/>
      </c:valAx>
      <c:catAx>
        <c:axId val="249591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707495"/>
        <c:crosses val="autoZero"/>
        <c:auto val="1"/>
        <c:lblAlgn val="ctr"/>
        <c:lblOffset val="100"/>
        <c:noMultiLvlLbl val="0"/>
      </c:catAx>
      <c:valAx>
        <c:axId val="43707495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24959135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0-454A-B28C-11E7240D2B0B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30-454A-B28C-11E7240D2B0B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30-454A-B28C-11E7240D2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6818279"/>
        <c:axId val="46623460"/>
      </c:lineChart>
      <c:catAx>
        <c:axId val="1681827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6623460"/>
        <c:crosses val="autoZero"/>
        <c:auto val="1"/>
        <c:lblAlgn val="ctr"/>
        <c:lblOffset val="100"/>
        <c:noMultiLvlLbl val="0"/>
      </c:catAx>
      <c:valAx>
        <c:axId val="466234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6818279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729000</xdr:colOff>
      <xdr:row>19</xdr:row>
      <xdr:rowOff>9000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599040</xdr:colOff>
      <xdr:row>19</xdr:row>
      <xdr:rowOff>46800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710640</xdr:colOff>
      <xdr:row>42</xdr:row>
      <xdr:rowOff>120600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292175</xdr:colOff>
      <xdr:row>20</xdr:row>
      <xdr:rowOff>58520</xdr:rowOff>
    </xdr:from>
    <xdr:to>
      <xdr:col>18</xdr:col>
      <xdr:colOff>76200</xdr:colOff>
      <xdr:row>35</xdr:row>
      <xdr:rowOff>143315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406400</xdr:colOff>
      <xdr:row>19</xdr:row>
      <xdr:rowOff>142875</xdr:rowOff>
    </xdr:from>
    <xdr:to>
      <xdr:col>25</xdr:col>
      <xdr:colOff>139700</xdr:colOff>
      <xdr:row>37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28D7B5-7EAA-101A-E272-A05895DE2E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zoomScale="75" zoomScaleNormal="75" workbookViewId="0">
      <selection activeCell="G5" sqref="G5"/>
    </sheetView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 t="e">
        <f>SUM(#REF!)</f>
        <v>#REF!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 t="e">
        <f t="shared" ref="W2:Y4" si="1">SUM(O2:O3)</f>
        <v>#REF!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 t="e">
        <f>SUM(#REF!)</f>
        <v>#REF!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 t="e">
        <f t="shared" si="1"/>
        <v>#REF!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 t="e">
        <f>SUM(#REF!)</f>
        <v>#REF!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 t="e">
        <f t="shared" si="1"/>
        <v>#REF!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 t="e">
        <f>SUM(#REF!)</f>
        <v>#REF!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048576"/>
  <sheetViews>
    <sheetView tabSelected="1" zoomScale="75" zoomScaleNormal="75" workbookViewId="0">
      <selection activeCell="K42" sqref="K4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</cols>
  <sheetData>
    <row r="1" spans="1:25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ht="14.5" x14ac:dyDescent="0.35">
      <c r="A2" s="14">
        <v>1</v>
      </c>
      <c r="B2" s="6" t="s">
        <v>37</v>
      </c>
      <c r="C2" s="7">
        <v>45953</v>
      </c>
      <c r="D2" s="6" t="s">
        <v>38</v>
      </c>
      <c r="E2" s="6">
        <v>6</v>
      </c>
      <c r="F2" s="8">
        <v>0.484722222222222</v>
      </c>
      <c r="G2" s="6" t="s">
        <v>39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33" si="0">J2/I2</f>
        <v>0.22</v>
      </c>
      <c r="M2" s="18" t="s">
        <v>40</v>
      </c>
      <c r="N2" s="6">
        <f>SUM(I2:I3)</f>
        <v>180</v>
      </c>
      <c r="O2" s="6">
        <f>SUM(J2:J3)</f>
        <v>28.8</v>
      </c>
      <c r="P2" s="9">
        <v>1</v>
      </c>
      <c r="Q2" s="10">
        <v>0.85</v>
      </c>
      <c r="R2" s="10">
        <f t="shared" ref="R2:R15" si="1">O2/N2</f>
        <v>0.16</v>
      </c>
      <c r="T2" s="6" t="s">
        <v>89</v>
      </c>
      <c r="U2" s="6">
        <f t="shared" ref="U2:U15" si="2">SUM(N2:N3)</f>
        <v>450</v>
      </c>
      <c r="V2" s="6">
        <f t="shared" ref="V2:V15" si="3">SUM(O2:O3)</f>
        <v>46.8</v>
      </c>
      <c r="W2" s="9">
        <v>1</v>
      </c>
      <c r="X2" s="10">
        <v>0.85</v>
      </c>
      <c r="Y2" s="10">
        <f t="shared" ref="Y2:Y15" si="4">(V2/U2)</f>
        <v>0.104</v>
      </c>
    </row>
    <row r="3" spans="1:25" ht="14.5" x14ac:dyDescent="0.35">
      <c r="A3" s="14">
        <v>2</v>
      </c>
      <c r="B3" s="6" t="s">
        <v>37</v>
      </c>
      <c r="C3" s="7">
        <v>45953</v>
      </c>
      <c r="D3" s="6" t="s">
        <v>38</v>
      </c>
      <c r="E3" s="6">
        <v>6</v>
      </c>
      <c r="F3" s="8">
        <v>0.49305555555555602</v>
      </c>
      <c r="G3" s="6" t="s">
        <v>41</v>
      </c>
      <c r="H3" s="6" t="s">
        <v>42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18" t="s">
        <v>43</v>
      </c>
      <c r="N3" s="6">
        <f>SUM(I4:I6)</f>
        <v>270</v>
      </c>
      <c r="O3" s="6">
        <f>SUM(J4:J6)</f>
        <v>18</v>
      </c>
      <c r="P3" s="9">
        <v>1</v>
      </c>
      <c r="Q3" s="10">
        <v>0.85</v>
      </c>
      <c r="R3" s="10">
        <f t="shared" si="1"/>
        <v>6.6666666666666666E-2</v>
      </c>
      <c r="T3" s="6" t="s">
        <v>90</v>
      </c>
      <c r="U3" s="6">
        <f t="shared" si="2"/>
        <v>720</v>
      </c>
      <c r="V3" s="6">
        <f t="shared" si="3"/>
        <v>54</v>
      </c>
      <c r="W3" s="9">
        <v>1</v>
      </c>
      <c r="X3" s="10">
        <v>0.85</v>
      </c>
      <c r="Y3" s="10">
        <f t="shared" si="4"/>
        <v>7.4999999999999997E-2</v>
      </c>
    </row>
    <row r="4" spans="1:25" ht="14.5" x14ac:dyDescent="0.35">
      <c r="A4" s="14">
        <v>3</v>
      </c>
      <c r="B4" s="6" t="s">
        <v>37</v>
      </c>
      <c r="C4" s="7">
        <v>45953</v>
      </c>
      <c r="D4" s="6" t="s">
        <v>38</v>
      </c>
      <c r="E4" s="6">
        <v>6</v>
      </c>
      <c r="F4" s="8">
        <v>0.50486111111111098</v>
      </c>
      <c r="G4" s="6" t="s">
        <v>44</v>
      </c>
      <c r="H4" s="6" t="s">
        <v>42</v>
      </c>
      <c r="I4" s="17">
        <f>VLOOKUP(E4,Hoja1!E:F,2,)</f>
        <v>90</v>
      </c>
      <c r="J4" s="6">
        <f>VLOOKUP(H4,Hoja1!A:C,3,)</f>
        <v>9</v>
      </c>
      <c r="K4" s="9">
        <f t="shared" si="0"/>
        <v>0.1</v>
      </c>
      <c r="M4" s="18" t="s">
        <v>45</v>
      </c>
      <c r="N4" s="6">
        <f>SUM(I7:I11)</f>
        <v>450</v>
      </c>
      <c r="O4" s="6">
        <f>SUM(J7:J11)</f>
        <v>36</v>
      </c>
      <c r="P4" s="9">
        <v>1</v>
      </c>
      <c r="Q4" s="10">
        <v>0.85</v>
      </c>
      <c r="R4" s="10">
        <f t="shared" si="1"/>
        <v>0.08</v>
      </c>
      <c r="T4" s="6" t="s">
        <v>91</v>
      </c>
      <c r="U4" s="6">
        <f t="shared" si="2"/>
        <v>630</v>
      </c>
      <c r="V4" s="6">
        <f t="shared" si="3"/>
        <v>64.8</v>
      </c>
      <c r="W4" s="9">
        <v>1</v>
      </c>
      <c r="X4" s="10">
        <v>0.85</v>
      </c>
      <c r="Y4" s="10">
        <f t="shared" si="4"/>
        <v>0.10285714285714286</v>
      </c>
    </row>
    <row r="5" spans="1:25" ht="14.5" x14ac:dyDescent="0.35">
      <c r="A5" s="14">
        <v>4</v>
      </c>
      <c r="B5" s="6" t="s">
        <v>37</v>
      </c>
      <c r="C5" s="7">
        <v>45953</v>
      </c>
      <c r="D5" s="6" t="s">
        <v>38</v>
      </c>
      <c r="E5" s="6">
        <v>6</v>
      </c>
      <c r="F5" s="8">
        <v>0.51041666666666696</v>
      </c>
      <c r="G5" s="6" t="s">
        <v>46</v>
      </c>
      <c r="H5" s="6" t="s">
        <v>42</v>
      </c>
      <c r="I5" s="17">
        <f>VLOOKUP(E5,Hoja1!E:F,2,)</f>
        <v>90</v>
      </c>
      <c r="J5" s="6">
        <f>VLOOKUP(H5,Hoja1!A:C,3,)</f>
        <v>9</v>
      </c>
      <c r="K5" s="9">
        <f t="shared" si="0"/>
        <v>0.1</v>
      </c>
      <c r="M5" s="18" t="s">
        <v>47</v>
      </c>
      <c r="N5" s="6">
        <f>SUM(I12:I13)</f>
        <v>180</v>
      </c>
      <c r="O5" s="6">
        <f>SUM(J12:J13)</f>
        <v>28.8</v>
      </c>
      <c r="P5" s="9">
        <v>1</v>
      </c>
      <c r="Q5" s="10">
        <v>0.85</v>
      </c>
      <c r="R5" s="10">
        <f t="shared" si="1"/>
        <v>0.16</v>
      </c>
      <c r="T5" s="6" t="s">
        <v>92</v>
      </c>
      <c r="U5" s="6">
        <f t="shared" si="2"/>
        <v>270</v>
      </c>
      <c r="V5" s="6">
        <f t="shared" si="3"/>
        <v>48.6</v>
      </c>
      <c r="W5" s="9">
        <v>1</v>
      </c>
      <c r="X5" s="10">
        <v>0.85</v>
      </c>
      <c r="Y5" s="10">
        <f t="shared" si="4"/>
        <v>0.18</v>
      </c>
    </row>
    <row r="6" spans="1:25" ht="14.5" x14ac:dyDescent="0.35">
      <c r="A6" s="14">
        <v>5</v>
      </c>
      <c r="B6" s="6" t="s">
        <v>37</v>
      </c>
      <c r="C6" s="7">
        <v>45953</v>
      </c>
      <c r="D6" s="6" t="s">
        <v>38</v>
      </c>
      <c r="E6" s="6">
        <v>6</v>
      </c>
      <c r="F6" s="8">
        <v>0.51388888888888895</v>
      </c>
      <c r="G6" s="6" t="s">
        <v>48</v>
      </c>
      <c r="H6" s="6">
        <v>0</v>
      </c>
      <c r="I6" s="19">
        <f>VLOOKUP(E6,Hoja1!E:F,2,)</f>
        <v>90</v>
      </c>
      <c r="J6" s="6">
        <f>VLOOKUP(H6,Hoja1!A:C,3,)</f>
        <v>0</v>
      </c>
      <c r="K6" s="9">
        <f t="shared" si="0"/>
        <v>0</v>
      </c>
      <c r="M6" s="18" t="s">
        <v>49</v>
      </c>
      <c r="N6" s="6">
        <f>SUM(I14)</f>
        <v>90</v>
      </c>
      <c r="O6" s="6">
        <f>SUM(J14)</f>
        <v>19.8</v>
      </c>
      <c r="P6" s="9">
        <v>1</v>
      </c>
      <c r="Q6" s="10">
        <v>0.85</v>
      </c>
      <c r="R6" s="10">
        <f t="shared" si="1"/>
        <v>0.22</v>
      </c>
      <c r="T6" s="6" t="s">
        <v>93</v>
      </c>
      <c r="U6" s="6">
        <f t="shared" si="2"/>
        <v>270</v>
      </c>
      <c r="V6" s="6">
        <f t="shared" si="3"/>
        <v>66.8</v>
      </c>
      <c r="W6" s="9">
        <v>1</v>
      </c>
      <c r="X6" s="10">
        <v>0.85</v>
      </c>
      <c r="Y6" s="10">
        <f t="shared" si="4"/>
        <v>0.24740740740740741</v>
      </c>
    </row>
    <row r="7" spans="1:25" ht="14.5" x14ac:dyDescent="0.35">
      <c r="A7" s="14">
        <v>6</v>
      </c>
      <c r="B7" s="6" t="s">
        <v>37</v>
      </c>
      <c r="C7" s="7">
        <v>45953</v>
      </c>
      <c r="D7" s="6" t="s">
        <v>38</v>
      </c>
      <c r="E7" s="6">
        <v>6</v>
      </c>
      <c r="F7" s="8">
        <v>0.52083333333333304</v>
      </c>
      <c r="G7" s="6" t="s">
        <v>50</v>
      </c>
      <c r="H7" s="6" t="s">
        <v>42</v>
      </c>
      <c r="I7" s="19">
        <f>VLOOKUP(E7,Hoja1!E:F,2,)</f>
        <v>90</v>
      </c>
      <c r="J7" s="6">
        <f>VLOOKUP(H7,Hoja1!A:C,3,)</f>
        <v>9</v>
      </c>
      <c r="K7" s="9">
        <f t="shared" si="0"/>
        <v>0.1</v>
      </c>
      <c r="M7" s="18" t="s">
        <v>51</v>
      </c>
      <c r="N7" s="6">
        <f>SUM(I15:I16)</f>
        <v>180</v>
      </c>
      <c r="O7" s="6">
        <f>SUM(J15:J16)</f>
        <v>47</v>
      </c>
      <c r="P7" s="9">
        <v>1</v>
      </c>
      <c r="Q7" s="10">
        <v>0.85</v>
      </c>
      <c r="R7" s="10">
        <f t="shared" si="1"/>
        <v>0.26111111111111113</v>
      </c>
      <c r="T7" s="6" t="s">
        <v>94</v>
      </c>
      <c r="U7" s="6">
        <f t="shared" si="2"/>
        <v>450</v>
      </c>
      <c r="V7" s="6">
        <f t="shared" si="3"/>
        <v>84.8</v>
      </c>
      <c r="W7" s="9">
        <v>1</v>
      </c>
      <c r="X7" s="10">
        <v>0.85</v>
      </c>
      <c r="Y7" s="10">
        <f t="shared" si="4"/>
        <v>0.18844444444444444</v>
      </c>
    </row>
    <row r="8" spans="1:25" ht="14.5" x14ac:dyDescent="0.35">
      <c r="A8" s="14">
        <v>7</v>
      </c>
      <c r="B8" s="6" t="s">
        <v>37</v>
      </c>
      <c r="C8" s="7">
        <v>45953</v>
      </c>
      <c r="D8" s="6" t="s">
        <v>38</v>
      </c>
      <c r="E8" s="6">
        <v>6</v>
      </c>
      <c r="F8" s="8">
        <v>0.52638888888888902</v>
      </c>
      <c r="G8" s="6" t="s">
        <v>52</v>
      </c>
      <c r="H8" s="6" t="s">
        <v>42</v>
      </c>
      <c r="I8" s="19">
        <f>VLOOKUP(E8,Hoja1!E:F,2,)</f>
        <v>90</v>
      </c>
      <c r="J8" s="6">
        <f>VLOOKUP(H8,Hoja1!A:C,3,)</f>
        <v>9</v>
      </c>
      <c r="K8" s="9">
        <f t="shared" si="0"/>
        <v>0.1</v>
      </c>
      <c r="M8" s="18" t="s">
        <v>53</v>
      </c>
      <c r="N8" s="6">
        <f>SUM(I18:I20)</f>
        <v>270</v>
      </c>
      <c r="O8" s="6">
        <f>SUM(J18:J20)</f>
        <v>37.799999999999997</v>
      </c>
      <c r="P8" s="9">
        <v>1</v>
      </c>
      <c r="Q8" s="10">
        <v>0.85</v>
      </c>
      <c r="R8" s="10">
        <f t="shared" si="1"/>
        <v>0.13999999999999999</v>
      </c>
      <c r="T8" s="6" t="s">
        <v>95</v>
      </c>
      <c r="U8" s="6">
        <f t="shared" si="2"/>
        <v>720</v>
      </c>
      <c r="V8" s="6">
        <f t="shared" si="3"/>
        <v>75.599999999999994</v>
      </c>
      <c r="W8" s="9">
        <v>1</v>
      </c>
      <c r="X8" s="10">
        <v>0.85</v>
      </c>
      <c r="Y8" s="10">
        <f t="shared" si="4"/>
        <v>0.105</v>
      </c>
    </row>
    <row r="9" spans="1:25" ht="14.5" x14ac:dyDescent="0.35">
      <c r="A9" s="14">
        <v>8</v>
      </c>
      <c r="B9" s="6" t="s">
        <v>37</v>
      </c>
      <c r="C9" s="7">
        <v>45953</v>
      </c>
      <c r="D9" s="6" t="s">
        <v>38</v>
      </c>
      <c r="E9" s="6">
        <v>6</v>
      </c>
      <c r="F9" s="8">
        <v>0.52916666666666701</v>
      </c>
      <c r="G9" s="12" t="s">
        <v>54</v>
      </c>
      <c r="H9" s="6" t="s">
        <v>42</v>
      </c>
      <c r="I9" s="17">
        <f>VLOOKUP(E9,Hoja1!E:F,2,)</f>
        <v>90</v>
      </c>
      <c r="J9" s="6">
        <f>VLOOKUP(H9,Hoja1!A:C,3,)</f>
        <v>9</v>
      </c>
      <c r="K9" s="9">
        <f t="shared" si="0"/>
        <v>0.1</v>
      </c>
      <c r="M9" s="18" t="s">
        <v>55</v>
      </c>
      <c r="N9" s="6">
        <f>SUM(I20:I24)</f>
        <v>450</v>
      </c>
      <c r="O9" s="6">
        <f>SUM(J20:J24)</f>
        <v>37.799999999999997</v>
      </c>
      <c r="P9" s="9">
        <v>1</v>
      </c>
      <c r="Q9" s="10">
        <v>0.85</v>
      </c>
      <c r="R9" s="10">
        <f t="shared" si="1"/>
        <v>8.3999999999999991E-2</v>
      </c>
      <c r="T9" s="6" t="s">
        <v>96</v>
      </c>
      <c r="U9" s="6">
        <f t="shared" si="2"/>
        <v>720</v>
      </c>
      <c r="V9" s="6">
        <f t="shared" si="3"/>
        <v>77.400000000000006</v>
      </c>
      <c r="W9" s="9">
        <v>1</v>
      </c>
      <c r="X9" s="10">
        <v>0.85</v>
      </c>
      <c r="Y9" s="10">
        <f t="shared" si="4"/>
        <v>0.10750000000000001</v>
      </c>
    </row>
    <row r="10" spans="1:25" ht="14.5" x14ac:dyDescent="0.35">
      <c r="A10" s="14"/>
      <c r="B10" s="6" t="s">
        <v>37</v>
      </c>
      <c r="C10" s="7">
        <v>45953</v>
      </c>
      <c r="D10" s="14" t="s">
        <v>38</v>
      </c>
      <c r="E10" s="6">
        <v>6</v>
      </c>
      <c r="F10" s="8">
        <v>0.52916666666666701</v>
      </c>
      <c r="G10" s="14" t="s">
        <v>56</v>
      </c>
      <c r="H10" s="14">
        <v>0</v>
      </c>
      <c r="I10" s="17">
        <f>VLOOKUP(E10,Hoja1!E:F,2,)</f>
        <v>90</v>
      </c>
      <c r="J10" s="6">
        <f>VLOOKUP(H10,Hoja1!A:C,3,)</f>
        <v>0</v>
      </c>
      <c r="K10" s="9">
        <f t="shared" si="0"/>
        <v>0</v>
      </c>
      <c r="M10" s="18" t="s">
        <v>57</v>
      </c>
      <c r="N10" s="6">
        <f>SUM(I25:I27)</f>
        <v>270</v>
      </c>
      <c r="O10" s="6">
        <f>SUM(J25:J27)</f>
        <v>39.6</v>
      </c>
      <c r="P10" s="9">
        <v>1</v>
      </c>
      <c r="Q10" s="10">
        <v>0.85</v>
      </c>
      <c r="R10" s="10">
        <f t="shared" si="1"/>
        <v>0.14666666666666667</v>
      </c>
      <c r="T10" s="6" t="s">
        <v>97</v>
      </c>
      <c r="U10" s="6">
        <f t="shared" si="2"/>
        <v>630</v>
      </c>
      <c r="V10" s="6">
        <f t="shared" si="3"/>
        <v>77.400000000000006</v>
      </c>
      <c r="W10" s="9">
        <v>1</v>
      </c>
      <c r="X10" s="10">
        <v>0.85</v>
      </c>
      <c r="Y10" s="10">
        <f t="shared" si="4"/>
        <v>0.12285714285714287</v>
      </c>
    </row>
    <row r="11" spans="1:25" ht="14.5" x14ac:dyDescent="0.35">
      <c r="A11" s="14">
        <v>10</v>
      </c>
      <c r="B11" s="6" t="s">
        <v>37</v>
      </c>
      <c r="C11" s="7">
        <v>45953</v>
      </c>
      <c r="D11" s="14" t="s">
        <v>38</v>
      </c>
      <c r="E11" s="6">
        <v>6</v>
      </c>
      <c r="F11" s="8">
        <v>0.53472222222222199</v>
      </c>
      <c r="G11" s="14" t="s">
        <v>58</v>
      </c>
      <c r="H11" s="14" t="s">
        <v>42</v>
      </c>
      <c r="I11" s="17">
        <f>VLOOKUP(E11,Hoja1!E:F,2,)</f>
        <v>90</v>
      </c>
      <c r="J11" s="6">
        <f>VLOOKUP(H11,Hoja1!A:C,3,)</f>
        <v>9</v>
      </c>
      <c r="K11" s="9">
        <f t="shared" si="0"/>
        <v>0.1</v>
      </c>
      <c r="M11" s="18" t="s">
        <v>59</v>
      </c>
      <c r="N11" s="6">
        <f>SUM(I28:I31)</f>
        <v>360</v>
      </c>
      <c r="O11" s="6">
        <f>SUM(J28:J31)</f>
        <v>37.799999999999997</v>
      </c>
      <c r="P11" s="9">
        <v>1</v>
      </c>
      <c r="Q11" s="10">
        <v>0.85</v>
      </c>
      <c r="R11" s="10">
        <f t="shared" si="1"/>
        <v>0.105</v>
      </c>
      <c r="T11" s="6" t="s">
        <v>98</v>
      </c>
      <c r="U11" s="6">
        <f t="shared" si="2"/>
        <v>540</v>
      </c>
      <c r="V11" s="6">
        <f t="shared" si="3"/>
        <v>66.599999999999994</v>
      </c>
      <c r="W11" s="9">
        <v>1</v>
      </c>
      <c r="X11" s="10">
        <v>0.85</v>
      </c>
      <c r="Y11" s="10">
        <f t="shared" si="4"/>
        <v>0.12333333333333332</v>
      </c>
    </row>
    <row r="12" spans="1:25" ht="14.5" x14ac:dyDescent="0.35">
      <c r="A12" s="14">
        <v>11</v>
      </c>
      <c r="B12" s="6" t="s">
        <v>37</v>
      </c>
      <c r="C12" s="7">
        <v>45953</v>
      </c>
      <c r="D12" s="14" t="s">
        <v>38</v>
      </c>
      <c r="E12" s="6">
        <v>6</v>
      </c>
      <c r="F12" s="8">
        <v>0.55347222222222203</v>
      </c>
      <c r="G12" s="14" t="s">
        <v>60</v>
      </c>
      <c r="H12" s="14" t="s">
        <v>36</v>
      </c>
      <c r="I12" s="19">
        <f>VLOOKUP(E12,Hoja1!E:F,2,)</f>
        <v>90</v>
      </c>
      <c r="J12" s="6">
        <f>VLOOKUP(H12,Hoja1!A:C,3,)</f>
        <v>19.8</v>
      </c>
      <c r="K12" s="9">
        <f t="shared" si="0"/>
        <v>0.22</v>
      </c>
      <c r="M12" s="18" t="s">
        <v>61</v>
      </c>
      <c r="N12" s="6">
        <f>SUM(I32:I33)</f>
        <v>180</v>
      </c>
      <c r="O12" s="6">
        <f>SUM(J32:J33)</f>
        <v>28.8</v>
      </c>
      <c r="P12" s="9">
        <v>1</v>
      </c>
      <c r="Q12" s="10">
        <v>0.85</v>
      </c>
      <c r="R12" s="10">
        <f t="shared" si="1"/>
        <v>0.16</v>
      </c>
      <c r="T12" s="18" t="s">
        <v>61</v>
      </c>
      <c r="U12" s="6">
        <f t="shared" si="2"/>
        <v>360</v>
      </c>
      <c r="V12" s="6">
        <f t="shared" si="3"/>
        <v>75.599999999999994</v>
      </c>
      <c r="W12" s="9">
        <v>1</v>
      </c>
      <c r="X12" s="10">
        <v>0.85</v>
      </c>
      <c r="Y12" s="10">
        <f t="shared" si="4"/>
        <v>0.21</v>
      </c>
    </row>
    <row r="13" spans="1:25" ht="14.5" x14ac:dyDescent="0.35">
      <c r="A13" s="14">
        <v>12</v>
      </c>
      <c r="B13" s="6" t="s">
        <v>37</v>
      </c>
      <c r="C13" s="7">
        <v>45953</v>
      </c>
      <c r="D13" s="14" t="s">
        <v>38</v>
      </c>
      <c r="E13" s="6">
        <v>6</v>
      </c>
      <c r="F13" s="8">
        <v>0.55972222222222201</v>
      </c>
      <c r="G13" s="14" t="s">
        <v>62</v>
      </c>
      <c r="H13" s="14" t="s">
        <v>42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  <c r="M13" s="18" t="s">
        <v>63</v>
      </c>
      <c r="N13" s="6">
        <f>SUM(I34:I35)</f>
        <v>180</v>
      </c>
      <c r="O13" s="6">
        <f>SUM(J34:J35)</f>
        <v>46.8</v>
      </c>
      <c r="P13" s="9">
        <v>1</v>
      </c>
      <c r="Q13" s="10">
        <v>0.85</v>
      </c>
      <c r="R13" s="10">
        <f t="shared" si="1"/>
        <v>0.26</v>
      </c>
      <c r="T13" s="18" t="s">
        <v>99</v>
      </c>
      <c r="U13" s="6">
        <f t="shared" si="2"/>
        <v>360</v>
      </c>
      <c r="V13" s="6">
        <f t="shared" si="3"/>
        <v>75.599999999999994</v>
      </c>
      <c r="W13" s="9">
        <v>1</v>
      </c>
      <c r="X13" s="10">
        <v>0.85</v>
      </c>
      <c r="Y13" s="10">
        <f t="shared" si="4"/>
        <v>0.21</v>
      </c>
    </row>
    <row r="14" spans="1:25" ht="14.5" x14ac:dyDescent="0.35">
      <c r="A14" s="14">
        <v>13</v>
      </c>
      <c r="B14" s="6" t="s">
        <v>37</v>
      </c>
      <c r="C14" s="7">
        <v>45953</v>
      </c>
      <c r="D14" s="14" t="s">
        <v>38</v>
      </c>
      <c r="E14" s="6">
        <v>6</v>
      </c>
      <c r="F14" s="8">
        <v>0.57638888888888895</v>
      </c>
      <c r="G14" s="14" t="s">
        <v>44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  <c r="M14" s="18" t="s">
        <v>64</v>
      </c>
      <c r="N14" s="6">
        <f>SUM(I36:I37)</f>
        <v>180</v>
      </c>
      <c r="O14" s="6">
        <f>SUM(J36:J37)</f>
        <v>28.8</v>
      </c>
      <c r="P14" s="9">
        <v>1</v>
      </c>
      <c r="Q14" s="10">
        <v>0.85</v>
      </c>
      <c r="R14" s="10">
        <f t="shared" si="1"/>
        <v>0.16</v>
      </c>
      <c r="T14" s="18" t="s">
        <v>100</v>
      </c>
      <c r="U14" s="6">
        <f t="shared" si="2"/>
        <v>450</v>
      </c>
      <c r="V14" s="6">
        <f t="shared" si="3"/>
        <v>77.400000000000006</v>
      </c>
      <c r="W14" s="9">
        <v>1</v>
      </c>
      <c r="X14" s="10">
        <v>0.85</v>
      </c>
      <c r="Y14" s="10">
        <f t="shared" si="4"/>
        <v>0.17200000000000001</v>
      </c>
    </row>
    <row r="15" spans="1:25" ht="14.5" x14ac:dyDescent="0.35">
      <c r="A15" s="14">
        <v>14</v>
      </c>
      <c r="B15" s="6" t="s">
        <v>37</v>
      </c>
      <c r="C15" s="7">
        <v>45953</v>
      </c>
      <c r="D15" s="14" t="s">
        <v>38</v>
      </c>
      <c r="E15" s="6">
        <v>6</v>
      </c>
      <c r="F15" s="8">
        <v>0.58750000000000002</v>
      </c>
      <c r="G15" s="14" t="s">
        <v>46</v>
      </c>
      <c r="H15" s="14" t="s">
        <v>36</v>
      </c>
      <c r="I15" s="19">
        <f>VLOOKUP(E15,Hoja1!E:F,2,)</f>
        <v>90</v>
      </c>
      <c r="J15" s="6">
        <v>20</v>
      </c>
      <c r="K15" s="9">
        <f t="shared" si="0"/>
        <v>0.22222222222222221</v>
      </c>
      <c r="M15" s="18" t="s">
        <v>65</v>
      </c>
      <c r="N15" s="6">
        <f>SUM(I38:I40)</f>
        <v>270</v>
      </c>
      <c r="O15" s="6">
        <f>SUM(J38:J40)</f>
        <v>48.6</v>
      </c>
      <c r="P15" s="9">
        <v>1</v>
      </c>
      <c r="Q15" s="10">
        <v>0.85</v>
      </c>
      <c r="R15" s="10">
        <f t="shared" si="1"/>
        <v>0.18</v>
      </c>
      <c r="T15" s="18" t="s">
        <v>101</v>
      </c>
      <c r="U15" s="6">
        <f t="shared" si="2"/>
        <v>270</v>
      </c>
      <c r="V15" s="6">
        <f t="shared" si="3"/>
        <v>48.6</v>
      </c>
      <c r="W15" s="9">
        <v>1</v>
      </c>
      <c r="X15" s="10">
        <v>0.85</v>
      </c>
      <c r="Y15" s="10">
        <f t="shared" si="4"/>
        <v>0.18</v>
      </c>
    </row>
    <row r="16" spans="1:25" ht="14.5" x14ac:dyDescent="0.35">
      <c r="A16" s="14">
        <v>15</v>
      </c>
      <c r="B16" s="6" t="s">
        <v>37</v>
      </c>
      <c r="C16" s="7">
        <v>45953</v>
      </c>
      <c r="D16" s="14" t="s">
        <v>38</v>
      </c>
      <c r="E16" s="6">
        <v>6</v>
      </c>
      <c r="F16" s="8">
        <v>0.59930555555555598</v>
      </c>
      <c r="G16" s="14" t="s">
        <v>50</v>
      </c>
      <c r="H16" s="14">
        <v>2</v>
      </c>
      <c r="I16" s="19">
        <f>VLOOKUP(E16,Hoja1!E:F,2,)</f>
        <v>90</v>
      </c>
      <c r="J16" s="6">
        <f>VLOOKUP(H16,Hoja1!A:C,3,)</f>
        <v>27</v>
      </c>
      <c r="K16" s="9">
        <f t="shared" si="0"/>
        <v>0.3</v>
      </c>
      <c r="M16" s="18"/>
      <c r="N16" s="6"/>
      <c r="O16" s="6"/>
      <c r="P16" s="9"/>
      <c r="Q16" s="10"/>
      <c r="R16" s="10"/>
      <c r="T16" s="18"/>
      <c r="U16" s="6"/>
      <c r="V16" s="6"/>
      <c r="W16" s="9"/>
      <c r="X16" s="10"/>
      <c r="Y16" s="10"/>
    </row>
    <row r="17" spans="1:25" ht="14.5" x14ac:dyDescent="0.35">
      <c r="A17" s="14">
        <v>16</v>
      </c>
      <c r="B17" s="6" t="s">
        <v>37</v>
      </c>
      <c r="C17" s="7">
        <v>45953</v>
      </c>
      <c r="D17" s="14" t="s">
        <v>38</v>
      </c>
      <c r="E17" s="6">
        <v>6</v>
      </c>
      <c r="F17" s="8">
        <v>0.60486111111111096</v>
      </c>
      <c r="G17" s="14" t="s">
        <v>52</v>
      </c>
      <c r="H17" s="14">
        <v>0</v>
      </c>
      <c r="I17" s="19">
        <f>VLOOKUP(E17,Hoja1!E:F,2,)</f>
        <v>90</v>
      </c>
      <c r="J17" s="6">
        <f>VLOOKUP(H17,Hoja1!A:C,3,)</f>
        <v>0</v>
      </c>
      <c r="K17" s="9">
        <f t="shared" si="0"/>
        <v>0</v>
      </c>
      <c r="M17" s="18"/>
      <c r="N17" s="6"/>
      <c r="O17" s="6"/>
      <c r="P17" s="9"/>
      <c r="Q17" s="10"/>
      <c r="R17" s="10"/>
      <c r="T17" s="18"/>
      <c r="U17" s="6"/>
      <c r="V17" s="6"/>
      <c r="W17" s="9"/>
      <c r="X17" s="10"/>
      <c r="Y17" s="10"/>
    </row>
    <row r="18" spans="1:25" ht="14.5" x14ac:dyDescent="0.35">
      <c r="A18" s="14">
        <v>17</v>
      </c>
      <c r="B18" s="6" t="s">
        <v>37</v>
      </c>
      <c r="C18" s="7">
        <v>45953</v>
      </c>
      <c r="D18" s="14" t="s">
        <v>38</v>
      </c>
      <c r="E18" s="6">
        <v>6</v>
      </c>
      <c r="F18" s="8">
        <v>0.61250000000000004</v>
      </c>
      <c r="G18" s="14" t="s">
        <v>66</v>
      </c>
      <c r="H18" s="14" t="s">
        <v>42</v>
      </c>
      <c r="I18" s="19">
        <f>VLOOKUP(E18,Hoja1!E:F,2,)</f>
        <v>90</v>
      </c>
      <c r="J18" s="6">
        <f>VLOOKUP(H18,Hoja1!A:C,3,)</f>
        <v>9</v>
      </c>
      <c r="K18" s="9">
        <f t="shared" si="0"/>
        <v>0.1</v>
      </c>
      <c r="M18" s="18"/>
      <c r="N18" s="6"/>
      <c r="O18" s="6"/>
      <c r="P18" s="9"/>
      <c r="Q18" s="10"/>
      <c r="R18" s="10"/>
      <c r="T18" s="18"/>
      <c r="U18" s="6"/>
      <c r="V18" s="6"/>
      <c r="W18" s="9"/>
      <c r="X18" s="10"/>
      <c r="Y18" s="10"/>
    </row>
    <row r="19" spans="1:25" ht="14.5" x14ac:dyDescent="0.35">
      <c r="A19" s="14">
        <v>18</v>
      </c>
      <c r="B19" s="6" t="s">
        <v>37</v>
      </c>
      <c r="C19" s="7">
        <v>45953</v>
      </c>
      <c r="D19" s="14" t="s">
        <v>38</v>
      </c>
      <c r="E19" s="6">
        <v>6</v>
      </c>
      <c r="F19" s="8">
        <v>0.62083333333333302</v>
      </c>
      <c r="G19" s="14" t="s">
        <v>56</v>
      </c>
      <c r="H19" s="14" t="s">
        <v>42</v>
      </c>
      <c r="I19" s="19">
        <f>VLOOKUP(E19,Hoja1!E:F,2,)</f>
        <v>90</v>
      </c>
      <c r="J19" s="6">
        <f>VLOOKUP(H19,Hoja1!A:C,3,)</f>
        <v>9</v>
      </c>
      <c r="K19" s="9">
        <f t="shared" si="0"/>
        <v>0.1</v>
      </c>
      <c r="M19" s="18"/>
    </row>
    <row r="20" spans="1:25" ht="14.5" x14ac:dyDescent="0.35">
      <c r="A20" s="14">
        <v>19</v>
      </c>
      <c r="B20" s="6" t="s">
        <v>37</v>
      </c>
      <c r="C20" s="7">
        <v>45953</v>
      </c>
      <c r="D20" s="14" t="s">
        <v>38</v>
      </c>
      <c r="E20" s="6">
        <v>6</v>
      </c>
      <c r="F20" s="8">
        <v>0.62708333333333299</v>
      </c>
      <c r="G20" s="14" t="s">
        <v>60</v>
      </c>
      <c r="H20" s="14" t="s">
        <v>36</v>
      </c>
      <c r="I20" s="19">
        <f>VLOOKUP(E20,Hoja1!E:F,2,)</f>
        <v>90</v>
      </c>
      <c r="J20" s="6">
        <f>VLOOKUP(H20,Hoja1!A:C,3,)</f>
        <v>19.8</v>
      </c>
      <c r="K20" s="9">
        <f t="shared" si="0"/>
        <v>0.22</v>
      </c>
    </row>
    <row r="21" spans="1:25" ht="14.5" x14ac:dyDescent="0.35">
      <c r="A21" s="14">
        <v>20</v>
      </c>
      <c r="B21" s="6" t="s">
        <v>37</v>
      </c>
      <c r="C21" s="7">
        <v>45953</v>
      </c>
      <c r="D21" s="14" t="s">
        <v>38</v>
      </c>
      <c r="E21" s="6">
        <v>6</v>
      </c>
      <c r="F21" s="8">
        <v>0.63749999999999996</v>
      </c>
      <c r="G21" s="14" t="s">
        <v>58</v>
      </c>
      <c r="H21" s="14" t="s">
        <v>42</v>
      </c>
      <c r="I21" s="19">
        <f>VLOOKUP(E21,Hoja1!E:F,2,)</f>
        <v>90</v>
      </c>
      <c r="J21" s="6">
        <f>VLOOKUP(H21,Hoja1!A:C,3,)</f>
        <v>9</v>
      </c>
      <c r="K21" s="9">
        <f t="shared" si="0"/>
        <v>0.1</v>
      </c>
    </row>
    <row r="22" spans="1:25" ht="14.5" x14ac:dyDescent="0.35">
      <c r="A22" s="14">
        <v>21</v>
      </c>
      <c r="B22" s="6" t="s">
        <v>37</v>
      </c>
      <c r="C22" s="7">
        <v>45953</v>
      </c>
      <c r="D22" s="14" t="s">
        <v>38</v>
      </c>
      <c r="E22" s="6">
        <v>6</v>
      </c>
      <c r="F22" s="8">
        <v>0.64166666666666705</v>
      </c>
      <c r="G22" s="14" t="s">
        <v>67</v>
      </c>
      <c r="H22" s="14">
        <v>0</v>
      </c>
      <c r="I22" s="19">
        <f>VLOOKUP(E22,Hoja1!E:F,2,)</f>
        <v>90</v>
      </c>
      <c r="J22" s="6">
        <f>VLOOKUP(H22,Hoja1!A:C,3,)</f>
        <v>0</v>
      </c>
      <c r="K22" s="9">
        <f t="shared" si="0"/>
        <v>0</v>
      </c>
    </row>
    <row r="23" spans="1:25" ht="14.5" x14ac:dyDescent="0.35">
      <c r="A23" s="14">
        <v>22</v>
      </c>
      <c r="B23" s="6" t="s">
        <v>37</v>
      </c>
      <c r="C23" s="7">
        <v>45953</v>
      </c>
      <c r="D23" s="14" t="s">
        <v>38</v>
      </c>
      <c r="E23" s="6">
        <v>6</v>
      </c>
      <c r="F23" s="8">
        <v>0.64375000000000004</v>
      </c>
      <c r="G23" s="14" t="s">
        <v>62</v>
      </c>
      <c r="H23" s="14" t="s">
        <v>42</v>
      </c>
      <c r="I23" s="19">
        <f>VLOOKUP(E23,Hoja1!E:F,2,)</f>
        <v>90</v>
      </c>
      <c r="J23" s="6">
        <f>VLOOKUP(H23,Hoja1!A:C,3,)</f>
        <v>9</v>
      </c>
      <c r="K23" s="9">
        <f t="shared" si="0"/>
        <v>0.1</v>
      </c>
    </row>
    <row r="24" spans="1:25" ht="14.5" x14ac:dyDescent="0.35">
      <c r="A24" s="14">
        <v>23</v>
      </c>
      <c r="B24" s="6" t="s">
        <v>37</v>
      </c>
      <c r="C24" s="7">
        <v>45953</v>
      </c>
      <c r="D24" s="14" t="s">
        <v>38</v>
      </c>
      <c r="E24" s="6">
        <v>6</v>
      </c>
      <c r="F24" s="8">
        <v>0.64444444444444504</v>
      </c>
      <c r="G24" s="14" t="s">
        <v>46</v>
      </c>
      <c r="H24" s="14">
        <v>0</v>
      </c>
      <c r="I24" s="19">
        <f>VLOOKUP(E24,Hoja1!E:F,2,)</f>
        <v>90</v>
      </c>
      <c r="J24" s="6">
        <f>VLOOKUP(H24,Hoja1!A:C,3,)</f>
        <v>0</v>
      </c>
      <c r="K24" s="9">
        <f t="shared" si="0"/>
        <v>0</v>
      </c>
    </row>
    <row r="25" spans="1:25" ht="14.5" x14ac:dyDescent="0.35">
      <c r="A25" s="14">
        <v>24</v>
      </c>
      <c r="B25" s="6" t="s">
        <v>37</v>
      </c>
      <c r="C25" s="7">
        <v>45953</v>
      </c>
      <c r="D25" s="6" t="s">
        <v>38</v>
      </c>
      <c r="E25" s="6">
        <v>6</v>
      </c>
      <c r="F25" s="8">
        <v>0.65486111111111101</v>
      </c>
      <c r="G25" s="6" t="s">
        <v>67</v>
      </c>
      <c r="H25" s="6" t="s">
        <v>36</v>
      </c>
      <c r="I25" s="19">
        <f>VLOOKUP(E25,Hoja1!E:F,2,)</f>
        <v>90</v>
      </c>
      <c r="J25" s="6">
        <f>VLOOKUP(H25,Hoja1!A:C,3,)</f>
        <v>19.8</v>
      </c>
      <c r="K25" s="9">
        <f t="shared" si="0"/>
        <v>0.22</v>
      </c>
    </row>
    <row r="26" spans="1:25" ht="14.5" x14ac:dyDescent="0.35">
      <c r="A26" s="14">
        <v>25</v>
      </c>
      <c r="B26" s="6" t="s">
        <v>37</v>
      </c>
      <c r="C26" s="7">
        <v>45953</v>
      </c>
      <c r="D26" s="6" t="s">
        <v>38</v>
      </c>
      <c r="E26" s="6">
        <v>6</v>
      </c>
      <c r="F26" s="8">
        <v>0.66041666666666698</v>
      </c>
      <c r="G26" s="6" t="s">
        <v>46</v>
      </c>
      <c r="H26" s="6" t="s">
        <v>36</v>
      </c>
      <c r="I26" s="19">
        <f>VLOOKUP(E26,Hoja1!E:F,2,)</f>
        <v>90</v>
      </c>
      <c r="J26" s="6">
        <f>VLOOKUP(H26,Hoja1!A:C,3,)</f>
        <v>19.8</v>
      </c>
      <c r="K26" s="9">
        <f t="shared" si="0"/>
        <v>0.22</v>
      </c>
    </row>
    <row r="27" spans="1:25" ht="14.5" x14ac:dyDescent="0.35">
      <c r="A27" s="14">
        <v>26</v>
      </c>
      <c r="B27" s="6" t="s">
        <v>37</v>
      </c>
      <c r="C27" s="7">
        <v>45953</v>
      </c>
      <c r="D27" s="6" t="s">
        <v>38</v>
      </c>
      <c r="E27" s="6">
        <v>6</v>
      </c>
      <c r="F27" s="8">
        <v>0.66319444444444398</v>
      </c>
      <c r="G27" s="6" t="s">
        <v>44</v>
      </c>
      <c r="H27" s="6">
        <v>0</v>
      </c>
      <c r="I27" s="19">
        <f>VLOOKUP(E27,Hoja1!E:F,2,)</f>
        <v>90</v>
      </c>
      <c r="J27" s="6">
        <f>VLOOKUP(H27,Hoja1!A:C,3,)</f>
        <v>0</v>
      </c>
      <c r="K27" s="9">
        <f t="shared" si="0"/>
        <v>0</v>
      </c>
    </row>
    <row r="28" spans="1:25" ht="14.5" x14ac:dyDescent="0.35">
      <c r="A28" s="14">
        <v>27</v>
      </c>
      <c r="B28" s="6" t="s">
        <v>37</v>
      </c>
      <c r="C28" s="7">
        <v>45953</v>
      </c>
      <c r="D28" s="6" t="s">
        <v>38</v>
      </c>
      <c r="E28" s="6">
        <v>6</v>
      </c>
      <c r="F28" s="8">
        <v>0.66805555555555596</v>
      </c>
      <c r="G28" s="6" t="s">
        <v>68</v>
      </c>
      <c r="H28" s="6">
        <v>0</v>
      </c>
      <c r="I28" s="19">
        <f>VLOOKUP(E28,Hoja1!E:F,2,)</f>
        <v>90</v>
      </c>
      <c r="J28" s="6">
        <f>VLOOKUP(H28,Hoja1!A:C,3,)</f>
        <v>0</v>
      </c>
      <c r="K28" s="9">
        <f t="shared" si="0"/>
        <v>0</v>
      </c>
    </row>
    <row r="29" spans="1:25" ht="14.5" x14ac:dyDescent="0.35">
      <c r="A29" s="14">
        <v>28</v>
      </c>
      <c r="B29" s="6" t="s">
        <v>37</v>
      </c>
      <c r="C29" s="7">
        <v>45953</v>
      </c>
      <c r="D29" s="6" t="s">
        <v>38</v>
      </c>
      <c r="E29" s="6">
        <v>6</v>
      </c>
      <c r="F29" s="8">
        <v>0.67013888888888895</v>
      </c>
      <c r="G29" s="6" t="s">
        <v>69</v>
      </c>
      <c r="H29" s="6" t="s">
        <v>42</v>
      </c>
      <c r="I29" s="19">
        <f>VLOOKUP(E29,Hoja1!E:F,2,)</f>
        <v>90</v>
      </c>
      <c r="J29" s="6">
        <f>VLOOKUP(H29,Hoja1!A:C,3,)</f>
        <v>9</v>
      </c>
      <c r="K29" s="9">
        <f t="shared" si="0"/>
        <v>0.1</v>
      </c>
    </row>
    <row r="30" spans="1:25" ht="14.5" x14ac:dyDescent="0.35">
      <c r="A30" s="14">
        <v>29</v>
      </c>
      <c r="B30" s="6" t="s">
        <v>37</v>
      </c>
      <c r="C30" s="7">
        <v>45953</v>
      </c>
      <c r="D30" s="6" t="s">
        <v>38</v>
      </c>
      <c r="E30" s="6">
        <v>6</v>
      </c>
      <c r="F30" s="8">
        <v>0.67986111111111103</v>
      </c>
      <c r="G30" s="6" t="s">
        <v>44</v>
      </c>
      <c r="H30" s="6" t="s">
        <v>36</v>
      </c>
      <c r="I30" s="19">
        <f>VLOOKUP(E30,Hoja1!E:F,2,)</f>
        <v>90</v>
      </c>
      <c r="J30" s="6">
        <f>VLOOKUP(H30,Hoja1!A:C,3,)</f>
        <v>19.8</v>
      </c>
      <c r="K30" s="9">
        <f t="shared" si="0"/>
        <v>0.22</v>
      </c>
    </row>
    <row r="31" spans="1:25" ht="14.5" x14ac:dyDescent="0.35">
      <c r="A31" s="14">
        <v>30</v>
      </c>
      <c r="B31" s="6" t="s">
        <v>37</v>
      </c>
      <c r="C31" s="7">
        <v>45953</v>
      </c>
      <c r="D31" s="14" t="s">
        <v>38</v>
      </c>
      <c r="E31" s="6">
        <v>6</v>
      </c>
      <c r="F31" s="8">
        <v>0.68541666666666701</v>
      </c>
      <c r="G31" s="14" t="s">
        <v>68</v>
      </c>
      <c r="H31" s="14" t="s">
        <v>42</v>
      </c>
      <c r="I31" s="19">
        <f>VLOOKUP(E31,Hoja1!E:F,2,)</f>
        <v>90</v>
      </c>
      <c r="J31" s="6">
        <f>VLOOKUP(H31,Hoja1!A:C,3,)</f>
        <v>9</v>
      </c>
      <c r="K31" s="9">
        <f t="shared" si="0"/>
        <v>0.1</v>
      </c>
    </row>
    <row r="32" spans="1:25" ht="14.5" x14ac:dyDescent="0.35">
      <c r="A32" s="14">
        <v>31</v>
      </c>
      <c r="B32" s="6" t="s">
        <v>37</v>
      </c>
      <c r="C32" s="7">
        <v>45953</v>
      </c>
      <c r="D32" s="14" t="s">
        <v>38</v>
      </c>
      <c r="E32" s="6">
        <v>6</v>
      </c>
      <c r="F32" s="8">
        <v>0.69513888888888897</v>
      </c>
      <c r="G32" s="14" t="s">
        <v>66</v>
      </c>
      <c r="H32" s="14" t="s">
        <v>42</v>
      </c>
      <c r="I32" s="19">
        <f>VLOOKUP(E32,Hoja1!E:F,2,)</f>
        <v>90</v>
      </c>
      <c r="J32" s="6">
        <f>VLOOKUP(H32,Hoja1!A:C,3,)</f>
        <v>9</v>
      </c>
      <c r="K32" s="9">
        <f t="shared" si="0"/>
        <v>0.1</v>
      </c>
    </row>
    <row r="33" spans="1:11" ht="14.5" x14ac:dyDescent="0.35">
      <c r="A33" s="14">
        <v>32</v>
      </c>
      <c r="B33" s="6" t="s">
        <v>37</v>
      </c>
      <c r="C33" s="7">
        <v>45953</v>
      </c>
      <c r="D33" s="14" t="s">
        <v>38</v>
      </c>
      <c r="E33" s="6">
        <v>6</v>
      </c>
      <c r="F33" s="8">
        <v>0.70069444444444395</v>
      </c>
      <c r="G33" s="14" t="s">
        <v>70</v>
      </c>
      <c r="H33" s="14" t="s">
        <v>36</v>
      </c>
      <c r="I33" s="19">
        <f>VLOOKUP(E33,Hoja1!E:F,2,)</f>
        <v>90</v>
      </c>
      <c r="J33" s="6">
        <f>VLOOKUP(H33,Hoja1!A:C,3,)</f>
        <v>19.8</v>
      </c>
      <c r="K33" s="9">
        <f t="shared" si="0"/>
        <v>0.22</v>
      </c>
    </row>
    <row r="34" spans="1:11" ht="14.5" x14ac:dyDescent="0.35">
      <c r="A34" s="14">
        <v>33</v>
      </c>
      <c r="B34" s="6" t="s">
        <v>37</v>
      </c>
      <c r="C34" s="7">
        <v>45953</v>
      </c>
      <c r="D34" s="14" t="s">
        <v>38</v>
      </c>
      <c r="E34" s="6">
        <v>6</v>
      </c>
      <c r="F34" s="8">
        <v>0.70833333333333304</v>
      </c>
      <c r="G34" s="14" t="s">
        <v>54</v>
      </c>
      <c r="H34" s="14" t="s">
        <v>36</v>
      </c>
      <c r="I34" s="19">
        <f>VLOOKUP(E34,Hoja1!E:F,2,)</f>
        <v>90</v>
      </c>
      <c r="J34" s="6">
        <f>VLOOKUP(H34,Hoja1!A:C,3,)</f>
        <v>19.8</v>
      </c>
      <c r="K34" s="9">
        <f t="shared" ref="K34:K41" si="5">J34/I34</f>
        <v>0.22</v>
      </c>
    </row>
    <row r="35" spans="1:11" ht="14.5" x14ac:dyDescent="0.35">
      <c r="A35" s="14">
        <v>34</v>
      </c>
      <c r="B35" s="6" t="s">
        <v>37</v>
      </c>
      <c r="C35" s="7">
        <v>45953</v>
      </c>
      <c r="D35" s="14" t="s">
        <v>38</v>
      </c>
      <c r="E35" s="6">
        <v>6</v>
      </c>
      <c r="F35" s="8">
        <v>0.72777777777777797</v>
      </c>
      <c r="G35" s="14" t="s">
        <v>62</v>
      </c>
      <c r="H35" s="14">
        <v>2</v>
      </c>
      <c r="I35" s="19">
        <f>VLOOKUP(E35,Hoja1!E:F,2,)</f>
        <v>90</v>
      </c>
      <c r="J35" s="6">
        <f>VLOOKUP(H35,Hoja1!A:C,3,)</f>
        <v>27</v>
      </c>
      <c r="K35" s="9">
        <f t="shared" si="5"/>
        <v>0.3</v>
      </c>
    </row>
    <row r="36" spans="1:11" ht="14.5" x14ac:dyDescent="0.35">
      <c r="A36" s="14">
        <v>35</v>
      </c>
      <c r="B36" s="6" t="s">
        <v>37</v>
      </c>
      <c r="C36" s="7">
        <v>45953</v>
      </c>
      <c r="D36" s="14" t="s">
        <v>38</v>
      </c>
      <c r="E36" s="6">
        <v>6</v>
      </c>
      <c r="F36" s="8">
        <v>0.73611111111111105</v>
      </c>
      <c r="G36" s="14" t="s">
        <v>67</v>
      </c>
      <c r="H36" s="14" t="s">
        <v>36</v>
      </c>
      <c r="I36" s="19">
        <f>VLOOKUP(E36,Hoja1!E:F,2,)</f>
        <v>90</v>
      </c>
      <c r="J36" s="6">
        <f>VLOOKUP(H36,Hoja1!A:C,3,)</f>
        <v>19.8</v>
      </c>
      <c r="K36" s="9">
        <f t="shared" si="5"/>
        <v>0.22</v>
      </c>
    </row>
    <row r="37" spans="1:11" ht="14.5" x14ac:dyDescent="0.35">
      <c r="A37" s="14">
        <v>36</v>
      </c>
      <c r="B37" s="6" t="s">
        <v>37</v>
      </c>
      <c r="C37" s="7">
        <v>45953</v>
      </c>
      <c r="D37" s="14" t="s">
        <v>38</v>
      </c>
      <c r="E37" s="6">
        <v>6</v>
      </c>
      <c r="F37" s="8">
        <v>0.74583333333333302</v>
      </c>
      <c r="G37" s="14" t="s">
        <v>69</v>
      </c>
      <c r="H37" s="14" t="s">
        <v>42</v>
      </c>
      <c r="I37" s="19">
        <f>VLOOKUP(E37,Hoja1!E:F,2,)</f>
        <v>90</v>
      </c>
      <c r="J37" s="6">
        <f>VLOOKUP(H37,Hoja1!A:C,3,)</f>
        <v>9</v>
      </c>
      <c r="K37" s="9">
        <f t="shared" si="5"/>
        <v>0.1</v>
      </c>
    </row>
    <row r="38" spans="1:11" ht="14.5" x14ac:dyDescent="0.35">
      <c r="A38" s="14">
        <v>37</v>
      </c>
      <c r="B38" s="6" t="s">
        <v>37</v>
      </c>
      <c r="C38" s="7">
        <v>45953</v>
      </c>
      <c r="D38" s="14" t="s">
        <v>38</v>
      </c>
      <c r="E38" s="6">
        <v>6</v>
      </c>
      <c r="F38" s="8">
        <v>0.75277777777777799</v>
      </c>
      <c r="G38" s="14" t="s">
        <v>71</v>
      </c>
      <c r="H38" s="14" t="s">
        <v>42</v>
      </c>
      <c r="I38" s="19">
        <f>VLOOKUP(E38,Hoja1!E:F,2,)</f>
        <v>90</v>
      </c>
      <c r="J38" s="6">
        <f>VLOOKUP(H38,Hoja1!A:C,3,)</f>
        <v>9</v>
      </c>
      <c r="K38" s="9">
        <f t="shared" si="5"/>
        <v>0.1</v>
      </c>
    </row>
    <row r="39" spans="1:11" ht="14.5" x14ac:dyDescent="0.35">
      <c r="A39" s="14">
        <v>38</v>
      </c>
      <c r="B39" s="6" t="s">
        <v>37</v>
      </c>
      <c r="C39" s="7">
        <v>45953</v>
      </c>
      <c r="D39" s="14" t="s">
        <v>38</v>
      </c>
      <c r="E39" s="6">
        <v>6</v>
      </c>
      <c r="F39" s="8">
        <v>0.76111111111111096</v>
      </c>
      <c r="G39" s="14" t="s">
        <v>68</v>
      </c>
      <c r="H39" s="14" t="s">
        <v>36</v>
      </c>
      <c r="I39" s="19">
        <f>VLOOKUP(E39,Hoja1!E:F,2,)</f>
        <v>90</v>
      </c>
      <c r="J39" s="6">
        <f>VLOOKUP(H39,Hoja1!A:C,3,)</f>
        <v>19.8</v>
      </c>
      <c r="K39" s="9">
        <f t="shared" si="5"/>
        <v>0.22</v>
      </c>
    </row>
    <row r="40" spans="1:11" ht="14.5" x14ac:dyDescent="0.35">
      <c r="A40" s="14">
        <v>39</v>
      </c>
      <c r="B40" s="6" t="s">
        <v>37</v>
      </c>
      <c r="C40" s="7">
        <v>45953</v>
      </c>
      <c r="D40" s="14" t="s">
        <v>38</v>
      </c>
      <c r="E40" s="6">
        <v>6</v>
      </c>
      <c r="F40" s="8">
        <v>0.76875000000000004</v>
      </c>
      <c r="G40" s="14" t="s">
        <v>66</v>
      </c>
      <c r="H40" s="14" t="s">
        <v>36</v>
      </c>
      <c r="I40" s="19">
        <f>VLOOKUP(E40,Hoja1!E:F,2,)</f>
        <v>90</v>
      </c>
      <c r="J40" s="6">
        <f>VLOOKUP(H40,Hoja1!A:C,3,)</f>
        <v>19.8</v>
      </c>
      <c r="K40" s="9">
        <f t="shared" si="5"/>
        <v>0.22</v>
      </c>
    </row>
    <row r="41" spans="1:11" ht="14.5" x14ac:dyDescent="0.35">
      <c r="K41" s="9">
        <v>0.85</v>
      </c>
    </row>
    <row r="42" spans="1:11" ht="14.5" x14ac:dyDescent="0.35"/>
    <row r="43" spans="1:11" ht="14.5" x14ac:dyDescent="0.35"/>
    <row r="44" spans="1:11" ht="14.5" x14ac:dyDescent="0.35"/>
    <row r="45" spans="1:11" ht="14.5" x14ac:dyDescent="0.35"/>
    <row r="46" spans="1:11" ht="14.5" x14ac:dyDescent="0.35"/>
    <row r="47" spans="1:11" ht="14.5" x14ac:dyDescent="0.35"/>
    <row r="48" spans="1:11" ht="14.5" x14ac:dyDescent="0.35"/>
    <row r="49" ht="14.5" x14ac:dyDescent="0.35"/>
    <row r="50" ht="14.5" x14ac:dyDescent="0.35"/>
    <row r="51" ht="14.5" x14ac:dyDescent="0.35"/>
    <row r="52" ht="14.5" x14ac:dyDescent="0.35"/>
    <row r="53" ht="14.5" x14ac:dyDescent="0.35"/>
    <row r="54" ht="14.5" x14ac:dyDescent="0.35"/>
    <row r="55" ht="14.5" x14ac:dyDescent="0.35"/>
    <row r="56" ht="14.5" x14ac:dyDescent="0.35"/>
    <row r="57" ht="14.5" x14ac:dyDescent="0.35"/>
    <row r="58" ht="14.5" x14ac:dyDescent="0.35"/>
    <row r="59" ht="14.5" x14ac:dyDescent="0.35"/>
    <row r="60" ht="14.5" x14ac:dyDescent="0.35"/>
    <row r="61" ht="14.5" x14ac:dyDescent="0.35"/>
    <row r="62" ht="14.5" x14ac:dyDescent="0.35"/>
    <row r="63" ht="14.5" x14ac:dyDescent="0.35"/>
    <row r="64" ht="14.5" x14ac:dyDescent="0.35"/>
    <row r="65" ht="14.5" x14ac:dyDescent="0.35"/>
    <row r="66" ht="14.5" x14ac:dyDescent="0.35"/>
    <row r="67" ht="14.5" x14ac:dyDescent="0.35"/>
    <row r="68" ht="14.5" x14ac:dyDescent="0.35"/>
    <row r="69" ht="14.5" x14ac:dyDescent="0.35"/>
    <row r="70" ht="14.5" x14ac:dyDescent="0.35"/>
    <row r="71" ht="14.5" x14ac:dyDescent="0.35"/>
    <row r="72" ht="14.5" x14ac:dyDescent="0.35"/>
    <row r="73" ht="14.5" x14ac:dyDescent="0.35"/>
    <row r="74" ht="14.5" x14ac:dyDescent="0.35"/>
    <row r="75" ht="14.5" x14ac:dyDescent="0.35"/>
    <row r="76" ht="14.5" x14ac:dyDescent="0.35"/>
    <row r="77" ht="14.5" x14ac:dyDescent="0.35"/>
    <row r="78" ht="14.5" x14ac:dyDescent="0.35"/>
    <row r="1048576" ht="14.5" x14ac:dyDescent="0.35"/>
  </sheetData>
  <conditionalFormatting sqref="K2:K4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72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73</v>
      </c>
      <c r="H2" s="6" t="s">
        <v>42</v>
      </c>
      <c r="I2" s="17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4">
        <v>2</v>
      </c>
      <c r="B3" s="6" t="s">
        <v>72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56</v>
      </c>
      <c r="H3" s="6" t="s">
        <v>42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4">
        <v>3</v>
      </c>
      <c r="B4" s="6" t="s">
        <v>72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74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4">
        <v>4</v>
      </c>
      <c r="B5" s="6" t="s">
        <v>72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46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4">
        <v>5</v>
      </c>
      <c r="B6" s="6" t="s">
        <v>72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75</v>
      </c>
      <c r="H6" s="6" t="s">
        <v>36</v>
      </c>
      <c r="I6" s="19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4">
        <v>6</v>
      </c>
      <c r="B7" s="6" t="s">
        <v>72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67</v>
      </c>
      <c r="H7" s="6">
        <v>3</v>
      </c>
      <c r="I7" s="19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4">
        <v>7</v>
      </c>
      <c r="B8" s="6" t="s">
        <v>72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76</v>
      </c>
      <c r="H8" s="6">
        <v>3</v>
      </c>
      <c r="I8" s="19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4">
        <v>8</v>
      </c>
      <c r="B9" s="6" t="s">
        <v>72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77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72</v>
      </c>
      <c r="C10" s="7">
        <v>45930</v>
      </c>
      <c r="D10" s="14">
        <v>722</v>
      </c>
      <c r="E10" s="6">
        <v>2</v>
      </c>
      <c r="F10" s="8">
        <v>0.32222222222222202</v>
      </c>
      <c r="G10" s="14" t="s">
        <v>41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72</v>
      </c>
      <c r="C11" s="7">
        <v>45930</v>
      </c>
      <c r="D11" s="14">
        <v>722</v>
      </c>
      <c r="E11" s="6">
        <v>2</v>
      </c>
      <c r="F11" s="8">
        <v>0.328472222222222</v>
      </c>
      <c r="G11" s="14" t="s">
        <v>78</v>
      </c>
      <c r="H11" s="14" t="s">
        <v>36</v>
      </c>
      <c r="I11" s="17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4">
        <v>11</v>
      </c>
      <c r="B12" s="6" t="s">
        <v>72</v>
      </c>
      <c r="C12" s="7">
        <v>45930</v>
      </c>
      <c r="D12" s="14">
        <v>722</v>
      </c>
      <c r="E12" s="6">
        <v>2</v>
      </c>
      <c r="F12" s="8">
        <v>0.33750000000000002</v>
      </c>
      <c r="G12" s="14" t="s">
        <v>79</v>
      </c>
      <c r="H12" s="14">
        <v>2</v>
      </c>
      <c r="I12" s="19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4">
        <v>12</v>
      </c>
      <c r="B13" s="6" t="s">
        <v>72</v>
      </c>
      <c r="C13" s="7">
        <v>45930</v>
      </c>
      <c r="D13" s="14">
        <v>722</v>
      </c>
      <c r="E13" s="6">
        <v>2</v>
      </c>
      <c r="F13" s="8">
        <v>0.34583333333333299</v>
      </c>
      <c r="G13" s="14" t="s">
        <v>80</v>
      </c>
      <c r="H13" s="14" t="s">
        <v>42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4">
        <v>13</v>
      </c>
      <c r="B14" s="6" t="s">
        <v>72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81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0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0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0"/>
      <c r="G27" s="1"/>
      <c r="H27" s="1"/>
      <c r="I27" s="1"/>
      <c r="J27" s="1"/>
      <c r="K27" s="1"/>
    </row>
    <row r="28" spans="4:16" ht="14.5" x14ac:dyDescent="0.35">
      <c r="D28" s="1"/>
      <c r="E28" s="1"/>
      <c r="F28" s="20"/>
      <c r="G28" s="1"/>
      <c r="H28" s="1"/>
      <c r="I28" s="1"/>
      <c r="J28" s="1"/>
      <c r="K28" s="1"/>
    </row>
    <row r="29" spans="4:16" ht="14.5" x14ac:dyDescent="0.35">
      <c r="D29" s="1"/>
      <c r="E29" s="1"/>
      <c r="F29" s="20"/>
      <c r="G29" s="1"/>
      <c r="H29" s="1"/>
      <c r="I29" s="1"/>
      <c r="J29" s="1"/>
      <c r="K29" s="1"/>
    </row>
    <row r="30" spans="4:16" ht="14.5" x14ac:dyDescent="0.35">
      <c r="D30" s="1"/>
      <c r="E30" s="1"/>
      <c r="F30" s="20"/>
      <c r="G30" s="1"/>
      <c r="H30" s="1"/>
      <c r="I30" s="1"/>
      <c r="J30" s="1"/>
      <c r="K30" s="1"/>
    </row>
    <row r="31" spans="4:16" ht="14.5" x14ac:dyDescent="0.35">
      <c r="D31" s="1"/>
      <c r="E31" s="1"/>
      <c r="F31" s="20"/>
      <c r="G31" s="1"/>
      <c r="H31" s="1"/>
      <c r="I31" s="1"/>
      <c r="J31" s="1"/>
      <c r="K31" s="1"/>
    </row>
    <row r="32" spans="4:16" ht="14.5" x14ac:dyDescent="0.35">
      <c r="D32" s="1"/>
      <c r="E32" s="1"/>
      <c r="F32" s="20"/>
      <c r="G32" s="1"/>
      <c r="H32" s="1"/>
      <c r="I32" s="1"/>
      <c r="J32" s="1"/>
      <c r="K32" s="1"/>
    </row>
    <row r="33" spans="4:11" ht="14.5" x14ac:dyDescent="0.35">
      <c r="D33" s="1"/>
      <c r="E33" s="1"/>
      <c r="F33" s="20"/>
      <c r="G33" s="1"/>
      <c r="H33" s="1"/>
      <c r="I33" s="1"/>
      <c r="J33" s="1"/>
      <c r="K33" s="1"/>
    </row>
    <row r="34" spans="4:11" ht="14.5" x14ac:dyDescent="0.35">
      <c r="D34" s="1"/>
      <c r="E34" s="1"/>
      <c r="F34" s="20"/>
      <c r="G34" s="1"/>
      <c r="H34" s="1"/>
      <c r="I34" s="1"/>
      <c r="J34" s="1"/>
      <c r="K34" s="1"/>
    </row>
    <row r="35" spans="4:11" ht="14.5" x14ac:dyDescent="0.35">
      <c r="D35" s="1"/>
      <c r="E35" s="1"/>
      <c r="F35" s="20"/>
      <c r="G35" s="1"/>
      <c r="H35" s="1"/>
      <c r="I35" s="1"/>
      <c r="J35" s="1"/>
      <c r="K35" s="1"/>
    </row>
    <row r="36" spans="4:11" ht="14.5" x14ac:dyDescent="0.35">
      <c r="D36" s="1"/>
      <c r="E36" s="1"/>
      <c r="F36" s="20"/>
      <c r="G36" s="1"/>
      <c r="H36" s="1"/>
      <c r="I36" s="1"/>
      <c r="J36" s="1"/>
      <c r="K36" s="1"/>
    </row>
    <row r="37" spans="4:11" ht="14.5" x14ac:dyDescent="0.35">
      <c r="D37" s="1"/>
      <c r="E37" s="1"/>
      <c r="F37" s="20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82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73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4">
        <v>2</v>
      </c>
      <c r="B3" s="6" t="s">
        <v>82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56</v>
      </c>
      <c r="H3" s="6" t="s">
        <v>36</v>
      </c>
      <c r="I3" s="17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4">
        <v>3</v>
      </c>
      <c r="B4" s="6" t="s">
        <v>82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74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4">
        <v>4</v>
      </c>
      <c r="B5" s="6" t="s">
        <v>82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46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4">
        <v>5</v>
      </c>
      <c r="B6" s="6" t="s">
        <v>82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75</v>
      </c>
      <c r="H6" s="6">
        <v>2</v>
      </c>
      <c r="I6" s="19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4">
        <v>6</v>
      </c>
      <c r="B7" s="6" t="s">
        <v>82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67</v>
      </c>
      <c r="H7" s="6">
        <v>2</v>
      </c>
      <c r="I7" s="19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4">
        <v>7</v>
      </c>
      <c r="B8" s="6" t="s">
        <v>82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76</v>
      </c>
      <c r="H8" s="6" t="s">
        <v>36</v>
      </c>
      <c r="I8" s="19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4">
        <v>8</v>
      </c>
      <c r="B9" s="6" t="s">
        <v>82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77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82</v>
      </c>
      <c r="C10" s="7">
        <v>45930</v>
      </c>
      <c r="D10" s="14">
        <v>722</v>
      </c>
      <c r="E10" s="6">
        <v>2</v>
      </c>
      <c r="F10" s="8">
        <v>0.32152777777777802</v>
      </c>
      <c r="G10" s="14" t="s">
        <v>41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82</v>
      </c>
      <c r="C11" s="7">
        <v>45930</v>
      </c>
      <c r="D11" s="14">
        <v>722</v>
      </c>
      <c r="E11" s="6">
        <v>2</v>
      </c>
      <c r="F11" s="8">
        <v>0.327777777777778</v>
      </c>
      <c r="G11" s="14" t="s">
        <v>78</v>
      </c>
      <c r="H11" s="14">
        <v>2</v>
      </c>
      <c r="I11" s="17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4">
        <v>11</v>
      </c>
      <c r="B12" s="6" t="s">
        <v>82</v>
      </c>
      <c r="C12" s="7">
        <v>45930</v>
      </c>
      <c r="D12" s="14">
        <v>722</v>
      </c>
      <c r="E12" s="6">
        <v>2</v>
      </c>
      <c r="F12" s="8">
        <v>0.33680555555555602</v>
      </c>
      <c r="G12" s="14" t="s">
        <v>79</v>
      </c>
      <c r="H12" s="14">
        <v>3</v>
      </c>
      <c r="I12" s="19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4">
        <v>12</v>
      </c>
      <c r="B13" s="6" t="s">
        <v>82</v>
      </c>
      <c r="C13" s="7">
        <v>45930</v>
      </c>
      <c r="D13" s="14">
        <v>722</v>
      </c>
      <c r="E13" s="6">
        <v>2</v>
      </c>
      <c r="F13" s="8">
        <v>0.34722222222222199</v>
      </c>
      <c r="G13" s="14" t="s">
        <v>80</v>
      </c>
      <c r="H13" s="14" t="s">
        <v>36</v>
      </c>
      <c r="I13" s="19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4">
        <v>13</v>
      </c>
      <c r="B14" s="6" t="s">
        <v>82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81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0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0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0"/>
      <c r="G27" s="1"/>
      <c r="H27" s="1"/>
      <c r="I27" s="1"/>
      <c r="J27" s="1"/>
      <c r="K27" s="1"/>
    </row>
    <row r="28" spans="4:16" ht="14.5" x14ac:dyDescent="0.35">
      <c r="D28" s="1"/>
      <c r="E28" s="1"/>
      <c r="F28" s="20"/>
      <c r="G28" s="1"/>
      <c r="H28" s="1"/>
      <c r="I28" s="1"/>
      <c r="J28" s="1"/>
      <c r="K28" s="1"/>
    </row>
    <row r="29" spans="4:16" ht="14.5" x14ac:dyDescent="0.35">
      <c r="D29" s="1"/>
      <c r="E29" s="1"/>
      <c r="F29" s="20"/>
      <c r="G29" s="1"/>
      <c r="H29" s="1"/>
      <c r="I29" s="1"/>
      <c r="J29" s="1"/>
      <c r="K29" s="1"/>
    </row>
    <row r="30" spans="4:16" ht="14.5" x14ac:dyDescent="0.35">
      <c r="D30" s="1"/>
      <c r="E30" s="1"/>
      <c r="F30" s="20"/>
      <c r="G30" s="1"/>
      <c r="H30" s="1"/>
      <c r="I30" s="1"/>
      <c r="J30" s="1"/>
      <c r="K30" s="1"/>
    </row>
    <row r="31" spans="4:16" ht="14.5" x14ac:dyDescent="0.35">
      <c r="D31" s="1"/>
      <c r="E31" s="1"/>
      <c r="F31" s="20"/>
      <c r="G31" s="1"/>
      <c r="H31" s="1"/>
      <c r="I31" s="1"/>
      <c r="J31" s="1"/>
      <c r="K31" s="1"/>
    </row>
    <row r="32" spans="4:16" ht="14.5" x14ac:dyDescent="0.35">
      <c r="D32" s="1"/>
      <c r="E32" s="1"/>
      <c r="F32" s="20"/>
      <c r="G32" s="1"/>
      <c r="H32" s="1"/>
      <c r="I32" s="1"/>
      <c r="J32" s="1"/>
      <c r="K32" s="1"/>
    </row>
    <row r="33" spans="4:11" ht="14.5" x14ac:dyDescent="0.35">
      <c r="D33" s="1"/>
      <c r="E33" s="1"/>
      <c r="F33" s="20"/>
      <c r="G33" s="1"/>
      <c r="H33" s="1"/>
      <c r="I33" s="1"/>
      <c r="J33" s="1"/>
      <c r="K33" s="1"/>
    </row>
    <row r="34" spans="4:11" ht="14.5" x14ac:dyDescent="0.35">
      <c r="D34" s="1"/>
      <c r="E34" s="1"/>
      <c r="F34" s="20"/>
      <c r="G34" s="1"/>
      <c r="H34" s="1"/>
      <c r="I34" s="1"/>
      <c r="J34" s="1"/>
      <c r="K34" s="1"/>
    </row>
    <row r="35" spans="4:11" ht="14.5" x14ac:dyDescent="0.35">
      <c r="D35" s="1"/>
      <c r="E35" s="1"/>
      <c r="F35" s="20"/>
      <c r="G35" s="1"/>
      <c r="H35" s="1"/>
      <c r="I35" s="1"/>
      <c r="J35" s="1"/>
      <c r="K35" s="1"/>
    </row>
    <row r="36" spans="4:11" ht="14.5" x14ac:dyDescent="0.35">
      <c r="D36" s="1"/>
      <c r="E36" s="1"/>
      <c r="F36" s="20"/>
      <c r="G36" s="1"/>
      <c r="H36" s="1"/>
      <c r="I36" s="1"/>
      <c r="J36" s="1"/>
      <c r="K36" s="1"/>
    </row>
    <row r="37" spans="4:11" ht="14.5" x14ac:dyDescent="0.35">
      <c r="D37" s="1"/>
      <c r="E37" s="1"/>
      <c r="F37" s="20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Normal="100" workbookViewId="0">
      <selection activeCell="G25" sqref="G25"/>
    </sheetView>
  </sheetViews>
  <sheetFormatPr baseColWidth="10" defaultColWidth="11.453125" defaultRowHeight="15" customHeight="1" x14ac:dyDescent="0.35"/>
  <cols>
    <col min="1" max="1" width="11.453125" style="21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4" t="s">
        <v>83</v>
      </c>
      <c r="B1" s="6" t="s">
        <v>84</v>
      </c>
      <c r="C1" s="1" t="s">
        <v>85</v>
      </c>
      <c r="E1" s="6" t="s">
        <v>86</v>
      </c>
      <c r="F1" s="6" t="s">
        <v>8</v>
      </c>
    </row>
    <row r="2" spans="1:6" x14ac:dyDescent="0.35">
      <c r="A2" s="14">
        <v>0</v>
      </c>
      <c r="B2" s="6">
        <v>0</v>
      </c>
      <c r="C2" s="6">
        <f t="shared" ref="C2:C11" si="0">D2*90</f>
        <v>0</v>
      </c>
      <c r="D2" s="22">
        <f t="shared" ref="D2:D11" si="1">B2/150</f>
        <v>0</v>
      </c>
      <c r="E2" s="6">
        <v>1</v>
      </c>
      <c r="F2" s="6">
        <v>150</v>
      </c>
    </row>
    <row r="3" spans="1:6" x14ac:dyDescent="0.35">
      <c r="A3" s="14" t="s">
        <v>42</v>
      </c>
      <c r="B3" s="6">
        <v>15</v>
      </c>
      <c r="C3" s="6">
        <f t="shared" si="0"/>
        <v>9</v>
      </c>
      <c r="D3" s="22">
        <f t="shared" si="1"/>
        <v>0.1</v>
      </c>
      <c r="E3" s="6">
        <v>2</v>
      </c>
      <c r="F3" s="6">
        <v>90</v>
      </c>
    </row>
    <row r="4" spans="1:6" x14ac:dyDescent="0.35">
      <c r="A4" s="14" t="s">
        <v>36</v>
      </c>
      <c r="B4" s="6">
        <v>33</v>
      </c>
      <c r="C4" s="6">
        <f t="shared" si="0"/>
        <v>19.8</v>
      </c>
      <c r="D4" s="22">
        <f t="shared" si="1"/>
        <v>0.22</v>
      </c>
      <c r="E4" s="6">
        <v>3</v>
      </c>
      <c r="F4" s="6">
        <v>50</v>
      </c>
    </row>
    <row r="5" spans="1:6" x14ac:dyDescent="0.35">
      <c r="A5" s="14">
        <v>2</v>
      </c>
      <c r="B5" s="6">
        <v>45</v>
      </c>
      <c r="C5" s="6">
        <f t="shared" si="0"/>
        <v>27</v>
      </c>
      <c r="D5" s="22">
        <f t="shared" si="1"/>
        <v>0.3</v>
      </c>
      <c r="E5" s="6">
        <v>4</v>
      </c>
      <c r="F5" s="6">
        <v>77</v>
      </c>
    </row>
    <row r="6" spans="1:6" x14ac:dyDescent="0.35">
      <c r="A6" s="14">
        <v>3</v>
      </c>
      <c r="B6" s="6">
        <v>90</v>
      </c>
      <c r="C6" s="6">
        <f t="shared" si="0"/>
        <v>54</v>
      </c>
      <c r="D6" s="22">
        <f t="shared" si="1"/>
        <v>0.6</v>
      </c>
      <c r="E6" s="6">
        <v>5</v>
      </c>
      <c r="F6" s="6">
        <v>77</v>
      </c>
    </row>
    <row r="7" spans="1:6" x14ac:dyDescent="0.35">
      <c r="A7" s="14" t="s">
        <v>32</v>
      </c>
      <c r="B7" s="6">
        <v>110</v>
      </c>
      <c r="C7" s="6">
        <f t="shared" si="0"/>
        <v>66</v>
      </c>
      <c r="D7" s="22">
        <f t="shared" si="1"/>
        <v>0.73333333333333328</v>
      </c>
      <c r="E7" s="6">
        <v>6</v>
      </c>
      <c r="F7" s="6">
        <v>90</v>
      </c>
    </row>
    <row r="8" spans="1:6" x14ac:dyDescent="0.35">
      <c r="A8" s="14" t="s">
        <v>20</v>
      </c>
      <c r="B8" s="6">
        <v>110</v>
      </c>
      <c r="C8" s="6">
        <f t="shared" si="0"/>
        <v>66</v>
      </c>
      <c r="D8" s="22">
        <f t="shared" si="1"/>
        <v>0.73333333333333328</v>
      </c>
    </row>
    <row r="9" spans="1:6" x14ac:dyDescent="0.35">
      <c r="A9" s="14" t="s">
        <v>87</v>
      </c>
      <c r="B9" s="6">
        <v>130</v>
      </c>
      <c r="C9" s="6">
        <f t="shared" si="0"/>
        <v>78</v>
      </c>
      <c r="D9" s="22">
        <f t="shared" si="1"/>
        <v>0.8666666666666667</v>
      </c>
    </row>
    <row r="10" spans="1:6" x14ac:dyDescent="0.35">
      <c r="A10" s="14">
        <v>5</v>
      </c>
      <c r="B10" s="6">
        <v>140</v>
      </c>
      <c r="C10" s="6">
        <f t="shared" si="0"/>
        <v>84</v>
      </c>
      <c r="D10" s="22">
        <f t="shared" si="1"/>
        <v>0.93333333333333335</v>
      </c>
    </row>
    <row r="11" spans="1:6" x14ac:dyDescent="0.35">
      <c r="A11" s="14" t="s">
        <v>88</v>
      </c>
      <c r="B11" s="6">
        <v>150</v>
      </c>
      <c r="C11" s="6">
        <f t="shared" si="0"/>
        <v>90</v>
      </c>
      <c r="D11" s="22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973781D5-B9E7-44F5-9CE0-C1D97913D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1D6354-1313-47DD-BEB0-7D0281EC53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B18 - PB1575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'B18 - PB1575'!Área_de_impresión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2025-11-03T23:07:05Z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